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E:\ARCHIVOS\ESCRITORIO\BANCO MUNDIAL\PACK1-INTEGRADOS V3\Lote 15\12767 - ESCUELA DE EDUCACIÓN PARVULARIA DE USULUTÁN\DOCUMENTOS COMPLEMENTARIOS\PLAN DE OFERTA\"/>
    </mc:Choice>
  </mc:AlternateContent>
  <xr:revisionPtr revIDLastSave="0" documentId="13_ncr:1_{BD70DAFA-9DC6-4EBD-8273-C160BB4891B4}" xr6:coauthVersionLast="47" xr6:coauthVersionMax="47" xr10:uidLastSave="{00000000-0000-0000-0000-000000000000}"/>
  <bookViews>
    <workbookView xWindow="-108" yWindow="-108" windowWidth="23256" windowHeight="12456" firstSheet="1" activeTab="1" xr2:uid="{00000000-000D-0000-FFFF-FFFF00000000}"/>
  </bookViews>
  <sheets>
    <sheet name="PRESUPUESTO" sheetId="2" state="hidden" r:id="rId1"/>
    <sheet name="PLAN DE OFERTA" sheetId="4" r:id="rId2"/>
    <sheet name="Hoja1" sheetId="3" state="hidden" r:id="rId3"/>
  </sheets>
  <definedNames>
    <definedName name="_xlnm.Print_Area" localSheetId="1">'PLAN DE OFERTA'!$A$1:$G$66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4" l="1"/>
  <c r="D11" i="2" l="1"/>
  <c r="F40" i="2"/>
  <c r="F41" i="2"/>
  <c r="F39" i="2"/>
  <c r="F37" i="2" l="1"/>
  <c r="D34" i="2"/>
  <c r="D31" i="2"/>
  <c r="D22" i="2"/>
  <c r="D21" i="2"/>
  <c r="D14" i="2"/>
  <c r="H14" i="4" l="1"/>
  <c r="I14" i="4" s="1"/>
  <c r="I59" i="4" s="1"/>
  <c r="H33" i="4"/>
  <c r="I33" i="4" s="1"/>
  <c r="H6" i="4"/>
  <c r="I6" i="4" s="1"/>
  <c r="F36" i="2"/>
  <c r="F38" i="2"/>
  <c r="H59" i="4" l="1"/>
  <c r="F35" i="2"/>
  <c r="F34" i="2"/>
  <c r="G32" i="2" s="1"/>
  <c r="F18" i="2" l="1"/>
  <c r="F11" i="2"/>
  <c r="F31" i="2"/>
  <c r="F30" i="2"/>
  <c r="F17" i="2"/>
  <c r="F27" i="2"/>
  <c r="F26" i="2"/>
  <c r="F25" i="2"/>
  <c r="F22" i="2"/>
  <c r="F21" i="2"/>
  <c r="F12" i="2"/>
  <c r="F10" i="2"/>
  <c r="F16" i="2"/>
  <c r="F14" i="2"/>
  <c r="G13" i="2" s="1"/>
  <c r="G28" i="2" l="1"/>
  <c r="G19" i="2"/>
  <c r="G23" i="2"/>
  <c r="G15" i="2"/>
  <c r="G8" i="2"/>
  <c r="G42" i="2" l="1"/>
</calcChain>
</file>

<file path=xl/sharedStrings.xml><?xml version="1.0" encoding="utf-8"?>
<sst xmlns="http://schemas.openxmlformats.org/spreadsheetml/2006/main" count="205" uniqueCount="145">
  <si>
    <t>MINISTERIO DE EDUCACIÓN CIENCIA Y TECNOLOGÍA</t>
  </si>
  <si>
    <t>PROYECTO: ESCUELA DE EDUCACIÓN PARVULARIA MARÍA SALAZAR VIUDA DE MAGAÑA</t>
  </si>
  <si>
    <t>MUNICIPIO: AHUACHAPÁN</t>
  </si>
  <si>
    <t xml:space="preserve">DEPARTAMENTO:  AHUACHAPÁN          CÓDIGO:  10008            </t>
  </si>
  <si>
    <t>PRECIO UNITARIO POR CANTIDAD DE OBRA</t>
  </si>
  <si>
    <t>COSTOS UNITARIOS INCLUYE : DIRECTOS, INDIRECTOS E IVA</t>
  </si>
  <si>
    <t>No.</t>
  </si>
  <si>
    <t xml:space="preserve">DESCRIPCIÓN/PARTIDA </t>
  </si>
  <si>
    <t>UNIDAD</t>
  </si>
  <si>
    <t>CANTIDAD</t>
  </si>
  <si>
    <t>PRECIO UNITARIO</t>
  </si>
  <si>
    <t xml:space="preserve"> SUB-TOTAL </t>
  </si>
  <si>
    <t xml:space="preserve"> TOTAL PARTIDA </t>
  </si>
  <si>
    <t>OBRAS PRELIMINARES</t>
  </si>
  <si>
    <t>Demoliciones y Desmontaje</t>
  </si>
  <si>
    <t xml:space="preserve">Demolición y desalojo de piso  de ladrillo de cemento existente </t>
  </si>
  <si>
    <t>m²</t>
  </si>
  <si>
    <t>Demolición de pared, incluye desalojo de ripio</t>
  </si>
  <si>
    <t>Demolición y desalojo de piso de cemento o piso de concreto.</t>
  </si>
  <si>
    <t>REHABILITACIONES Y REPARACIONES</t>
  </si>
  <si>
    <t>m2 REHABILITACIÓN DE 1 AULA QUE INCLUYE:
Cambio de Cubierta de techo a techo insulado, Incluye limpieza y pintura estructura de soporte, Pletina y Capote
Canales, Bajadas aguas lluvias y Fascia.
Ventanas corredizas.
Defensas tipo cuadrícula.
Piso tipo porcelanato y Zócalo.
Repello, Afinado y Pintura  a media altura lavable y el resto acrilica.
Cambio Sistema Electrico y Luminarias.
Ventiladores
Detector de Humo
Circuito Cerrado
Pizarra y mueble</t>
  </si>
  <si>
    <t>CONSTRUCCIONES</t>
  </si>
  <si>
    <t>m2 CONSTRUCCIÓN DE 1 AULA QUE INCLUYE:
Fundaciones y paredes de bloque de concreto de 15cm
Cubierta de techo a techo insulado, Incluye estructura de soporte, Capote.
Canales, Bajadas aguas lluvias y Fascia.
Ventanas corredizas.
Defensas tipo cuadrícula.
Piso tipo porcelanato y Zócalo.
Repello, Afinado y Pintura  a media altura lavable y el resto acrilica.
Sistema Electrico y Luminarias.
Ventiladores
Detector de Humo
Circuito Cerrado
Pizarra y mueble</t>
  </si>
  <si>
    <t>m2 CONSTRUCCIÓN DE SERVICIOS SANITARIOS QUE INCLUYE:
Fundaciones y paredes de bloque de concreto de 15cm
Cubierta de techo insulado, Incluye estructura de soporte,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Lavabrazos</t>
  </si>
  <si>
    <t xml:space="preserve">Construcción de bodega cocina comedor, de acuerdo a planos y especificaciones técnicas, incluyen: suministro de material y mano de obra para la construcción de bodega cocina comedor, de acuerdo a planos y especificaciones técnicas, (el sistema eléctrico a instalar debe llevar tubería rígida)                                                         </t>
  </si>
  <si>
    <t>sg</t>
  </si>
  <si>
    <t>CUBIERTAS Y PROTECCIONES</t>
  </si>
  <si>
    <t xml:space="preserve">Techo </t>
  </si>
  <si>
    <t>Suministro e instalación de Panel de techo tipo Sándwich, espesor de 20 mm, con Aislante de Poliuretano inyectado de alta densidad de 40Kg/m3 y 90% de celda cerrada, fabricado en línea continua de última generación, con ancho útil de 1.00m.
Lámina superior pre pintada al horno, color blanco con 3 grecas y film de polietileno protector, lámina inferior pre pintada al horno color blanco con microperfilado de 25 mm en huella de rolado.
Machimbrado con junta de neopreno para evitar puente térmico. Incluye platina de 1 ½ x 1/8 plg. (En estructura de polín espacial), tornillería, desmontaje y desalojo de techo existente. Sobre los tornillos autorroscantes se deberá de colocar material bituminoso o un sellador impermeabilizante elastómero acrílico a base de agua, incluye pintura general en estructura de techo existente, hechura de cepos.</t>
  </si>
  <si>
    <t>Suministro e instalación de canal de agua lluvia con lámina galvanizada lisa # 26, resistente a la corrosión, norma ASTM A 653-M soldado y remachado, ganchos de Ho. De 1/2" a cada 0.50 m, con cañuela, acabado final exterior una mano de galvite y dos manos de pintura esmalte.</t>
  </si>
  <si>
    <t>ml</t>
  </si>
  <si>
    <t xml:space="preserve">PUERTAS </t>
  </si>
  <si>
    <t>Puertas</t>
  </si>
  <si>
    <t>ACCESO PEATONAL. Suministro e instalación de puerta doble hoja con elementos horizontales de tubo estructural de 4"x2" chapa 14, contramarco con ángulo de 1 1/2"x3/16", pintado con 2 manos de anticorrosivo y una mano de esmalte color negro, incluye 3 bisagras por hoja, chapa de parche de primera calidad. Según detalle en planos.</t>
  </si>
  <si>
    <t>u</t>
  </si>
  <si>
    <t>Suministro e instalación puerta abatible de una Hoja, Fabricada en Acero Rolado en Frio de 0.73 mm G40, con refuerzo para ventanilla y manija, mocheta SR de una hoja, fabricada en acero G-40 Cal. 16, con pintura al horno, con Refuerzos Internos para 3 Bisagras de 4”, cerradura de Entrada Llave/MAriposa cromada con cilindro de latón 70 mm, Ventana 4x27” con Marco y contramarco, vidrio claro de 7 mm. de acero rolado en frio de 0.80 mm con tornillería interna y Sello contra humedad.</t>
  </si>
  <si>
    <t>c/u</t>
  </si>
  <si>
    <t xml:space="preserve">Suministro e instalación de puerta de melanina y marco de aluminio con pasador al interior. Ancho= 0.90 mts x Alto=1.20 mts. </t>
  </si>
  <si>
    <t xml:space="preserve">ACABADOS </t>
  </si>
  <si>
    <t xml:space="preserve">Suministro e instalación de Porcelanato de 60x60, color beige acabado mate, espesor 9 mm, pei 5, tráfico intenso. Pegamento especial para porcelanato </t>
  </si>
  <si>
    <t xml:space="preserve">Suministro y aplicación de pintura de agua acrílica lavable de primera calidad, acabado mate, incluye limpieza y preparación de paredes con base. Dos manos acabado uniforme. </t>
  </si>
  <si>
    <t>OBRAS EXTERIORES</t>
  </si>
  <si>
    <t>Engramado con grama San agustín</t>
  </si>
  <si>
    <t>Suministro e instalación de baldosas podotáctiles de 0.2 x 0.2 m, e = 0.05m, concreto resistencia 210 kg/cm2. Tipo Franjas y botones, según diseño, para señalizar caminamientos</t>
  </si>
  <si>
    <t>Construcción de rampa de acceso, forjada y pavimentada con piso de concreto 0.07m f'c=180 kg/cm²</t>
  </si>
  <si>
    <t>Construcción de Base de concreto e= 7.0 cms, f'c=180 kg/cms, refuerzo de varilla de 1/4 @ 30 cm en a.s.</t>
  </si>
  <si>
    <t>Colocación de Base de suelo cemento 20:1, espesor 0.10 cm, para pisos (todos lo pisos en primer nivel como adoquines, baldosas, concreto, cerámica o porcelanato) incluye todos los materiales.</t>
  </si>
  <si>
    <t>Construcción de trampa de grasa de 0.50x0.50x0.60 m, (cotas Internas) con base de concreto, pared de ladrillo de barro p/lazo repelladas y afinadas SC 0.15x0.10 2N°3 GN°2 a cada 0.15 mts, tapadera de concreto E=0.10 mts N°3 a cada 0.15 mtsA.S. Fc= 210 Kg/cm². y según diseño.</t>
  </si>
  <si>
    <t>Suministro e instalación de de cortina metálica enrollable</t>
  </si>
  <si>
    <t>PRECIO FACHADA</t>
  </si>
  <si>
    <t>TOTAL (Incluye costos Indirectos + IVA)</t>
  </si>
  <si>
    <t>PROYECTO: ESCUELA DE EDUCACIÓN PARVULARIA DE USULUTÁN</t>
  </si>
  <si>
    <t>MUNICIPIO: USULUTÁN</t>
  </si>
  <si>
    <t xml:space="preserve">DEPARTAMENTO:  USULUTÁN          CÓDIGO:  12767            </t>
  </si>
  <si>
    <t>COSTO SIN IVA</t>
  </si>
  <si>
    <t>COSTO DIRECTO</t>
  </si>
  <si>
    <t>DEMOLICIONES Y DESMONTAJES</t>
  </si>
  <si>
    <t>1.1.1</t>
  </si>
  <si>
    <t>Demolición y desalojo de piso  de ladrillo de cemento existente  (módulo de baños)</t>
  </si>
  <si>
    <t>1.1.2</t>
  </si>
  <si>
    <t>Demolición de pared, incluye desalojo de ripio (administración actual, módulo de baños y aula a rehabilitar para nueva administración)</t>
  </si>
  <si>
    <t>1.1.3</t>
  </si>
  <si>
    <t>Demolición y desalojo de piso de cemento o piso de concreto. (área exterior de módulo de baños indicado en plano de demoliciones)</t>
  </si>
  <si>
    <t>INTERVENCIONES EN VEGETACION EXISTENTE</t>
  </si>
  <si>
    <t>1.2.1</t>
  </si>
  <si>
    <t>Tala y remoción de árboles, incluye: (tala, destronconado, desraizado y permiso de tala).</t>
  </si>
  <si>
    <t>Nota: Las área a demoler se indica en plano de demolición, se deberá hacer los desalojos de material a un lugar autorizado, e incluye permiso de demolicion.</t>
  </si>
  <si>
    <t xml:space="preserve">REHABILITACIONES </t>
  </si>
  <si>
    <t>MÓDULO A (AULAS  1 - 6 )</t>
  </si>
  <si>
    <t>2.1.1</t>
  </si>
  <si>
    <t xml:space="preserve"> MODULO DE 6 AULAS (AULAS 1 - 6 )</t>
  </si>
  <si>
    <t>2.1.1.1</t>
  </si>
  <si>
    <t xml:space="preserve">REHABILITACIÓN DE 6 AULAS QUE INCLUYE:
Cambio de cubierta a techo insulado,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</si>
  <si>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MÓDULO B (AULAS 7 - 8 )</t>
  </si>
  <si>
    <t>2.2.1</t>
  </si>
  <si>
    <t xml:space="preserve"> MODULO DE 2 AULA (AULAS 7-8 )</t>
  </si>
  <si>
    <t>2.2.1.1</t>
  </si>
  <si>
    <t xml:space="preserve">REHABILITACIÓN DE 2 AULAS QUE INCLUYE:
Cambio de cubierta a techo insulado,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</si>
  <si>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MÓDULO C (ADMINISTRACIÓN)</t>
  </si>
  <si>
    <t>3.1.1</t>
  </si>
  <si>
    <t>CONSTRUCCION DE ADMINISTRACION QUE INCLUYE:
Fundaciones, paredes de bloque de concreto de 15cm y divisiones interiores livianas de tabla yeso. Cubierta a techo insulado, estructura de soporte con polin tipo C, pletina, capote, hechura de cepos, tornillería.
Canales, fascias y bajadas de aguas lluvias incluye tubería subterránea a cajas de aguas lluvias con sus accesorios.
Ventanas corredizas.
Defensas tipo cuadrícula.
Piso tipo porcelanato y Zócalo.
Repello, Afinado y Pintura  a media altura lavable y el resto acrílica.
Sistema Eléctrico incluye artefactos y dispositivos de acuerdo a especificaciones técnicas y normativa vigente. (Luminarias, tomacorrientes, interruptores, ventiladores, detector de humo)
Puertas.</t>
  </si>
  <si>
    <t>MÓDULO D (AULAS 9-11)</t>
  </si>
  <si>
    <t>3.2.1</t>
  </si>
  <si>
    <t xml:space="preserve"> MODULO DE 3 AULA (AULAS 9-11 )</t>
  </si>
  <si>
    <t>3.2.1.1</t>
  </si>
  <si>
    <t xml:space="preserve"> CONSTRUCCIÓN DE 3 AULAS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</si>
  <si>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Relleno compacto con material selecto (en área de módulo de 3 aulas a construir).</t>
  </si>
  <si>
    <t>m3</t>
  </si>
  <si>
    <t>MÓDULO E (SERVICIOS SANITARIOS)</t>
  </si>
  <si>
    <t>3.3.1</t>
  </si>
  <si>
    <t xml:space="preserve">SERVICIOS SANITARIOS DE BAÑOS DE 19 UNIDADES </t>
  </si>
  <si>
    <t>3.3.1.1</t>
  </si>
  <si>
    <t>CONSTRUCCIÓN DE SERVICIOS SANITARIOS QUE INCLUYE:
Fundaciones y paredes de bloque de concreto de 15cm
Cubierta de techo insulado 2", Incluye estructura de soporte con polin C,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diviones internas enunciadas en acabados. Duchas.
Poceta de aseo y suministro e instalación de pila de 2 alas de polietileno
Nota: Se deberá diseñar sistema hidráulico y dejar las instalaciones de red potable y aguas negras conectada a la red pública en buenas condiciones de funcionamiento.</t>
  </si>
  <si>
    <t>MÓDULO G (COCINA, BODEGA DE ALIMENTOS Y COMEDOR)</t>
  </si>
  <si>
    <t>3.4.1</t>
  </si>
  <si>
    <t>COCINA, BODEGA DE ALIMENTOS Y COMEDOR.</t>
  </si>
  <si>
    <t>3.4.1.1</t>
  </si>
  <si>
    <t xml:space="preserve">CONSTRUCCION DE BODEGA, COCINA Y COMEDOR: de acuerdo a planos y especificaciones tecnicas, incluyen: suminstro de material y mano de obtra para la construccion de bodega, cocina y comedor, de acuerdo a planos y especificaciones tecnicas, (EL SISTEMA ELÉCTRICO A INSTALAR DEBE LLEVAR TUBERÍA RÍGIDA) Incluye trampa de grasa.       </t>
  </si>
  <si>
    <t>SALÓN DE USOS MÚLTIPLES (SUM)</t>
  </si>
  <si>
    <t>4.1.1</t>
  </si>
  <si>
    <t>4.1.2</t>
  </si>
  <si>
    <t>4.1.3</t>
  </si>
  <si>
    <t>Piso de concreto FC = 210 KG/CM2 ref.con electromalla 9/9 E=10 CMS ( incluye demolición y desalojo de material)</t>
  </si>
  <si>
    <t>4.2.1</t>
  </si>
  <si>
    <t>Piso de concreto FC = 210 KG/CM2 ref.con electromalla 9/9 E=10 CMS (en acera exterior, incluye demolición y desalojo de material)</t>
  </si>
  <si>
    <t>4.2.2</t>
  </si>
  <si>
    <t>Engramado con grama San agustín (áreas verdes indicadas)</t>
  </si>
  <si>
    <t>4.2.3</t>
  </si>
  <si>
    <t>Suministro e instalación de baldosas podotáctiles de 0.2 x 0.2 m, e = 0.05m, concreto resistencia 210 kg/cm2. Tipo Franjas y botones, según diseño, para señalizar caminamientos, incluye diseño de caminamientos.</t>
  </si>
  <si>
    <t>4.2.4</t>
  </si>
  <si>
    <t>Construcción de rampa, forjada y pavimentada con piso de concreto 0.07m f'c=180 kg/cm² (pendientes indicadas en planos, en pasillos se aplicará acabado de porcelanato)</t>
  </si>
  <si>
    <t>4.2.5</t>
  </si>
  <si>
    <t>4.2.6</t>
  </si>
  <si>
    <t xml:space="preserve">Barandal metálico h=1.10mts  HoGo vertical 1-1/4"@1.50+3 HoGo hotizontal de 1" </t>
  </si>
  <si>
    <t>4.2.7</t>
  </si>
  <si>
    <t>Suministro e instalación de juegos infantiles para Parvularia, Casa de juegos con tobogán plasticos.</t>
  </si>
  <si>
    <t>4.2.8</t>
  </si>
  <si>
    <t>Suministro e instalación de juegos infantiles para Parvularia de madera, con torre, deslizadores y columpios para un área de 4.80m x 4.80m.</t>
  </si>
  <si>
    <t>FACHADA</t>
  </si>
  <si>
    <t>4.3.1</t>
  </si>
  <si>
    <t xml:space="preserve">ACCESO PEATONAL PRINCIPAL.                  
Incluye:
-Excavaciones y construciones de fundaciones.                                                                                                                     
-Construcion de pared de block de concreto de 20X20X40 cm, repellado, afinado y pintado.                                                                                                                                                                                                                       
-Portón de acceso.
-Sistema electrico (luminaria y timpbre) 
-Area de saneamiento (lavamanos de pedal con instalaciones hidraulicas)
-Sumintro e intalaciones de letras acrilicas y placa. </t>
  </si>
  <si>
    <t>OBRAS ELÉCTRICAS EXTERIORES</t>
  </si>
  <si>
    <t>4.4.1</t>
  </si>
  <si>
    <t xml:space="preserve">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Incluye pagos y trámites de compañía eléctrica y certificación de las instalaciones. </t>
  </si>
  <si>
    <t>S.G</t>
  </si>
  <si>
    <t>MEDIDAS AMBIENTALES Y SOCIALES</t>
  </si>
  <si>
    <t>Medidas Ambientales (ver documento complementario PGAS)</t>
  </si>
  <si>
    <t>5.2</t>
  </si>
  <si>
    <t>Medidas Sociales (Capacitaciones, rótulo, consultas, asambleas, oficina de queja, teléfono, buzones, etc.) (ver documento complementario PGAS)</t>
  </si>
  <si>
    <t>5.3</t>
  </si>
  <si>
    <t>Reubicacion Temporal Adecuaciones</t>
  </si>
  <si>
    <t>5.4</t>
  </si>
  <si>
    <t>Reubicacion Temporal Arrendamiento (incluye pagos de servicios basicos)</t>
  </si>
  <si>
    <t>TOTAL COSTOS DIRECTOS</t>
  </si>
  <si>
    <t>SUB TOTAL 1 (CD+IMPREVISTO+CI)</t>
  </si>
  <si>
    <t>SUB TOTAL 2 (SUBTOTAL 1 + IVA)</t>
  </si>
  <si>
    <t>COSTO TOTAL</t>
  </si>
  <si>
    <t>CONSTRUCCION DE TIENDA ESCOLAR</t>
  </si>
  <si>
    <t>4.5.1</t>
  </si>
  <si>
    <t>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</si>
  <si>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S.G.</t>
  </si>
  <si>
    <t>COSTO INDIRECTOS</t>
  </si>
  <si>
    <t>ARANCELES DE CONSTRUCCIÓN (PAGO CONTRA PRESENTACION DE RECIBO A NOMBRE MINEDUCYT)</t>
  </si>
  <si>
    <t>IMPREVISTOS</t>
  </si>
  <si>
    <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</si>
</sst>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Red]\-&quot;$&quot;#,##0.00"/>
    <numFmt numFmtId="165" formatCode="_-&quot;$&quot;* #,##0.00_-;\-&quot;$&quot;* #,##0.00_-;_-&quot;$&quot;* &quot;-&quot;??_-;_-@_-"/>
    <numFmt numFmtId="166" formatCode="_-* #,##0.00_-;\-* #,##0.00_-;_-* &quot;-&quot;??_-;_-@_-"/>
    <numFmt numFmtId="167" formatCode="0.0"/>
  </numFmts>
  <fonts count="23" x14ac:knownFonts="1">
    <font>
      <sz val="11"/>
      <color theme="1"/>
      <name val="Calibri"/>
      <family val="2"/>
      <scheme val="minor"/>
    </font>
    <font>
      <sz val="11"/>
      <color theme="1"/>
      <name val="Calibri"/>
      <family val="2"/>
      <scheme val="minor"/>
    </font>
    <font>
      <sz val="10"/>
      <color theme="1"/>
      <name val="Swis721 Cn BT"/>
      <family val="2"/>
    </font>
    <font>
      <sz val="10"/>
      <name val="Swis721 Cn BT"/>
      <family val="2"/>
    </font>
    <font>
      <sz val="8"/>
      <name val="Calibri"/>
      <family val="2"/>
      <scheme val="minor"/>
    </font>
    <font>
      <b/>
      <sz val="10"/>
      <color theme="0"/>
      <name val="Swis721 Cn BT"/>
      <family val="2"/>
    </font>
    <font>
      <b/>
      <sz val="18"/>
      <color theme="0"/>
      <name val="Swis721 Cn BT"/>
      <family val="2"/>
    </font>
    <font>
      <b/>
      <sz val="11"/>
      <color theme="0"/>
      <name val="Swis721 Cn BT"/>
      <family val="2"/>
    </font>
    <font>
      <sz val="11"/>
      <name val="Swis721 Cn BT"/>
      <family val="2"/>
    </font>
    <font>
      <b/>
      <sz val="10"/>
      <name val="Swis721 Cn BT"/>
      <family val="2"/>
    </font>
    <font>
      <i/>
      <sz val="10"/>
      <name val="Swis721 Cn BT"/>
      <family val="2"/>
    </font>
    <font>
      <sz val="8"/>
      <name val="Swis721 Cn BT"/>
      <family val="2"/>
    </font>
    <font>
      <sz val="11"/>
      <color theme="0"/>
      <name val="Swis721 Cn BT"/>
      <family val="2"/>
    </font>
    <font>
      <b/>
      <sz val="11"/>
      <name val="Swis721 Cn BT"/>
      <family val="2"/>
    </font>
    <font>
      <b/>
      <sz val="10"/>
      <color theme="0"/>
      <name val="Arial"/>
      <family val="2"/>
    </font>
    <font>
      <b/>
      <sz val="18"/>
      <color theme="0"/>
      <name val="Arial"/>
      <family val="2"/>
    </font>
    <font>
      <sz val="10"/>
      <name val="Arial"/>
      <family val="2"/>
    </font>
    <font>
      <b/>
      <sz val="10"/>
      <name val="Arial"/>
      <family val="2"/>
    </font>
    <font>
      <sz val="10"/>
      <color theme="1"/>
      <name val="Arial"/>
      <family val="2"/>
    </font>
    <font>
      <b/>
      <sz val="10"/>
      <color rgb="FFFFFFFF"/>
      <name val="Swis721 Cn BT"/>
      <family val="2"/>
    </font>
    <font>
      <b/>
      <sz val="10"/>
      <color rgb="FFFFFFFF"/>
      <name val="Arial"/>
      <family val="2"/>
    </font>
    <font>
      <sz val="10"/>
      <color rgb="FF000000"/>
      <name val="Arial"/>
      <family val="2"/>
    </font>
    <font>
      <sz val="10"/>
      <color rgb="FF000000"/>
      <name val="Swis721 Cn BT"/>
      <family val="2"/>
    </font>
  </fonts>
  <fills count="9">
    <fill>
      <patternFill patternType="none"/>
    </fill>
    <fill>
      <patternFill patternType="gray125"/>
    </fill>
    <fill>
      <patternFill patternType="solid">
        <fgColor theme="3" tint="-0.249977111117893"/>
        <bgColor indexed="64"/>
      </patternFill>
    </fill>
    <fill>
      <patternFill patternType="solid">
        <fgColor rgb="FFFFFFFF"/>
        <bgColor indexed="64"/>
      </patternFill>
    </fill>
    <fill>
      <patternFill patternType="solid">
        <fgColor rgb="FFD9D9D9"/>
        <bgColor indexed="64"/>
      </patternFill>
    </fill>
    <fill>
      <patternFill patternType="solid">
        <fgColor rgb="FF333F4F"/>
        <bgColor rgb="FF333F4F"/>
      </patternFill>
    </fill>
    <fill>
      <patternFill patternType="solid">
        <fgColor rgb="FF333F4F"/>
        <bgColor rgb="FF000000"/>
      </patternFill>
    </fill>
    <fill>
      <patternFill patternType="solid">
        <fgColor theme="0" tint="-0.249977111117893"/>
        <bgColor indexed="64"/>
      </patternFill>
    </fill>
    <fill>
      <patternFill patternType="solid">
        <fgColor theme="4" tint="0.79998168889431442"/>
        <bgColor indexed="64"/>
      </patternFill>
    </fill>
  </fills>
  <borders count="37">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style="thin">
        <color auto="1"/>
      </left>
      <right style="medium">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auto="1"/>
      </right>
      <top style="thin">
        <color auto="1"/>
      </top>
      <bottom/>
      <diagonal/>
    </border>
    <border>
      <left style="thin">
        <color auto="1"/>
      </left>
      <right style="medium">
        <color auto="1"/>
      </right>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indexed="64"/>
      </left>
      <right/>
      <top/>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thin">
        <color indexed="64"/>
      </left>
      <right style="thin">
        <color auto="1"/>
      </right>
      <top/>
      <bottom style="medium">
        <color auto="1"/>
      </bottom>
      <diagonal/>
    </border>
    <border>
      <left style="thin">
        <color auto="1"/>
      </left>
      <right style="medium">
        <color auto="1"/>
      </right>
      <top style="medium">
        <color auto="1"/>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medium">
        <color auto="1"/>
      </right>
      <top/>
      <bottom style="thin">
        <color auto="1"/>
      </bottom>
      <diagonal/>
    </border>
    <border>
      <left/>
      <right style="thin">
        <color auto="1"/>
      </right>
      <top/>
      <bottom style="medium">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44" fontId="1" fillId="0" borderId="0" applyFont="0" applyFill="0" applyBorder="0" applyAlignment="0" applyProtection="0"/>
  </cellStyleXfs>
  <cellXfs count="159">
    <xf numFmtId="0" fontId="0" fillId="0" borderId="0" xfId="0"/>
    <xf numFmtId="0" fontId="2" fillId="0" borderId="2" xfId="0" applyFont="1" applyBorder="1" applyAlignment="1">
      <alignment horizontal="center" vertical="center" wrapText="1"/>
    </xf>
    <xf numFmtId="165" fontId="2" fillId="0" borderId="2" xfId="2" applyFont="1" applyFill="1" applyBorder="1" applyAlignment="1">
      <alignment horizontal="justify" vertical="center" wrapText="1"/>
    </xf>
    <xf numFmtId="0" fontId="2" fillId="0" borderId="2" xfId="0" applyFont="1" applyBorder="1" applyAlignment="1">
      <alignment horizontal="justify" vertical="center" wrapText="1"/>
    </xf>
    <xf numFmtId="2" fontId="2" fillId="0" borderId="2" xfId="0" applyNumberFormat="1" applyFont="1" applyBorder="1" applyAlignment="1">
      <alignment horizontal="center" vertical="center" wrapText="1"/>
    </xf>
    <xf numFmtId="0" fontId="2" fillId="0" borderId="4" xfId="0" applyFont="1" applyBorder="1" applyAlignment="1">
      <alignment horizontal="justify" vertical="center" wrapText="1"/>
    </xf>
    <xf numFmtId="2" fontId="3" fillId="0" borderId="5" xfId="0" applyNumberFormat="1" applyFont="1" applyBorder="1" applyAlignment="1">
      <alignment horizontal="center" vertical="center"/>
    </xf>
    <xf numFmtId="44" fontId="5" fillId="2" borderId="9" xfId="0" applyNumberFormat="1" applyFont="1" applyFill="1" applyBorder="1" applyAlignment="1">
      <alignment vertical="center" wrapText="1"/>
    </xf>
    <xf numFmtId="165" fontId="3" fillId="0" borderId="2" xfId="2" applyFont="1" applyBorder="1" applyAlignment="1">
      <alignment horizontal="justify" vertical="center" wrapText="1"/>
    </xf>
    <xf numFmtId="0" fontId="8" fillId="0" borderId="0" xfId="0" applyFont="1"/>
    <xf numFmtId="0" fontId="3" fillId="0" borderId="2" xfId="0" applyFont="1" applyBorder="1" applyAlignment="1">
      <alignment horizontal="center" vertical="center" wrapText="1"/>
    </xf>
    <xf numFmtId="2" fontId="3" fillId="0" borderId="2" xfId="0" applyNumberFormat="1" applyFont="1" applyBorder="1" applyAlignment="1">
      <alignment horizontal="center" vertical="center" wrapText="1"/>
    </xf>
    <xf numFmtId="165" fontId="3" fillId="0" borderId="2" xfId="2" applyFont="1" applyFill="1" applyBorder="1" applyAlignment="1">
      <alignment horizontal="justify" vertical="center" wrapText="1"/>
    </xf>
    <xf numFmtId="0" fontId="3" fillId="0" borderId="2" xfId="0" applyFont="1" applyBorder="1" applyAlignment="1">
      <alignment horizontal="justify" vertical="center" wrapText="1"/>
    </xf>
    <xf numFmtId="165" fontId="8" fillId="0" borderId="2" xfId="2" applyFont="1" applyBorder="1" applyAlignment="1">
      <alignment horizontal="center" vertical="center"/>
    </xf>
    <xf numFmtId="0" fontId="3" fillId="0" borderId="2" xfId="0" applyFont="1" applyBorder="1" applyAlignment="1">
      <alignment horizontal="justify" vertical="top" wrapText="1"/>
    </xf>
    <xf numFmtId="165" fontId="8" fillId="0" borderId="2" xfId="2" applyFont="1" applyFill="1" applyBorder="1" applyAlignment="1">
      <alignment horizontal="center" vertical="center"/>
    </xf>
    <xf numFmtId="0" fontId="3" fillId="0" borderId="4" xfId="0" applyFont="1" applyBorder="1" applyAlignment="1">
      <alignment horizontal="left" vertical="center" wrapText="1"/>
    </xf>
    <xf numFmtId="2" fontId="10" fillId="0" borderId="2" xfId="0" applyNumberFormat="1" applyFont="1" applyBorder="1" applyAlignment="1">
      <alignment horizontal="center" vertical="center" wrapText="1"/>
    </xf>
    <xf numFmtId="165" fontId="3" fillId="0" borderId="5" xfId="2" applyFont="1" applyFill="1" applyBorder="1" applyAlignment="1">
      <alignment horizontal="justify" vertical="center" wrapText="1"/>
    </xf>
    <xf numFmtId="166" fontId="9" fillId="0" borderId="16" xfId="1" applyFont="1" applyBorder="1" applyAlignment="1">
      <alignment vertical="center" wrapText="1"/>
    </xf>
    <xf numFmtId="2" fontId="8" fillId="0" borderId="0" xfId="0" applyNumberFormat="1" applyFont="1"/>
    <xf numFmtId="0" fontId="12" fillId="0" borderId="0" xfId="0" applyFont="1"/>
    <xf numFmtId="0" fontId="10" fillId="0" borderId="2" xfId="0" applyFont="1" applyBorder="1" applyAlignment="1">
      <alignment horizontal="center" vertical="center" wrapText="1"/>
    </xf>
    <xf numFmtId="0" fontId="8" fillId="0" borderId="2" xfId="0" applyFont="1" applyBorder="1"/>
    <xf numFmtId="0" fontId="5" fillId="2"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2" fontId="9" fillId="4" borderId="2" xfId="0" applyNumberFormat="1" applyFont="1" applyFill="1" applyBorder="1" applyAlignment="1">
      <alignment horizontal="center" vertical="center" wrapText="1"/>
    </xf>
    <xf numFmtId="44" fontId="5" fillId="2" borderId="2" xfId="0" applyNumberFormat="1" applyFont="1" applyFill="1" applyBorder="1" applyAlignment="1">
      <alignment vertical="center" wrapText="1"/>
    </xf>
    <xf numFmtId="0" fontId="11" fillId="3" borderId="2" xfId="0" applyFont="1" applyFill="1" applyBorder="1" applyAlignment="1">
      <alignment horizontal="center" wrapText="1"/>
    </xf>
    <xf numFmtId="0" fontId="8" fillId="0" borderId="2" xfId="0" applyFont="1" applyBorder="1" applyAlignment="1">
      <alignment horizontal="center"/>
    </xf>
    <xf numFmtId="0" fontId="8" fillId="0" borderId="0" xfId="0" applyFont="1" applyAlignment="1">
      <alignment vertical="center"/>
    </xf>
    <xf numFmtId="0" fontId="3" fillId="0" borderId="4" xfId="0" applyFont="1" applyBorder="1" applyAlignment="1">
      <alignment horizontal="justify" vertical="center" wrapText="1"/>
    </xf>
    <xf numFmtId="0" fontId="3" fillId="0" borderId="25" xfId="0" applyFont="1" applyBorder="1" applyAlignment="1">
      <alignment horizontal="justify" vertical="center"/>
    </xf>
    <xf numFmtId="0" fontId="2" fillId="0" borderId="2" xfId="0" applyFont="1" applyBorder="1" applyAlignment="1">
      <alignment horizontal="left" vertical="center" wrapText="1"/>
    </xf>
    <xf numFmtId="165" fontId="2" fillId="0" borderId="10" xfId="2" applyFont="1" applyFill="1" applyBorder="1" applyAlignment="1">
      <alignment horizontal="center" vertical="center" wrapText="1"/>
    </xf>
    <xf numFmtId="165" fontId="2" fillId="0" borderId="10" xfId="2" applyFont="1" applyFill="1" applyBorder="1" applyAlignment="1">
      <alignment horizontal="justify" vertical="center" wrapText="1"/>
    </xf>
    <xf numFmtId="165" fontId="2" fillId="0" borderId="2" xfId="2" applyFont="1" applyFill="1" applyBorder="1" applyAlignment="1">
      <alignment horizontal="center" vertical="center" wrapText="1"/>
    </xf>
    <xf numFmtId="2" fontId="3" fillId="0" borderId="3" xfId="0" applyNumberFormat="1" applyFont="1" applyBorder="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165" fontId="2" fillId="0" borderId="0" xfId="2" applyFont="1" applyFill="1" applyBorder="1" applyAlignment="1">
      <alignment horizontal="center" vertical="center" wrapText="1"/>
    </xf>
    <xf numFmtId="0" fontId="2" fillId="0" borderId="5" xfId="0" applyFont="1" applyBorder="1" applyAlignment="1">
      <alignment horizontal="justify" vertical="center" wrapText="1"/>
    </xf>
    <xf numFmtId="0" fontId="2" fillId="0" borderId="25" xfId="0" applyFont="1" applyBorder="1" applyAlignment="1">
      <alignment horizontal="justify" vertical="center" wrapText="1"/>
    </xf>
    <xf numFmtId="2" fontId="2" fillId="0" borderId="5" xfId="0" applyNumberFormat="1" applyFont="1" applyBorder="1" applyAlignment="1">
      <alignment horizontal="center" vertical="center" wrapText="1"/>
    </xf>
    <xf numFmtId="164" fontId="2" fillId="0" borderId="5" xfId="2"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11" fillId="0" borderId="2" xfId="0" applyFont="1" applyBorder="1" applyAlignment="1">
      <alignment horizontal="center" wrapText="1"/>
    </xf>
    <xf numFmtId="165" fontId="8" fillId="0" borderId="0" xfId="0" applyNumberFormat="1" applyFont="1"/>
    <xf numFmtId="0" fontId="8" fillId="0" borderId="0" xfId="0" applyFont="1" applyAlignment="1">
      <alignment vertical="center" wrapText="1"/>
    </xf>
    <xf numFmtId="2" fontId="3" fillId="0" borderId="2" xfId="0" applyNumberFormat="1" applyFont="1" applyBorder="1" applyAlignment="1">
      <alignment horizontal="center" vertical="center"/>
    </xf>
    <xf numFmtId="0" fontId="3" fillId="0" borderId="2" xfId="0" applyFont="1" applyBorder="1" applyAlignment="1">
      <alignment horizontal="justify" vertical="center"/>
    </xf>
    <xf numFmtId="165" fontId="3" fillId="0" borderId="28" xfId="2" applyFont="1" applyBorder="1" applyAlignment="1">
      <alignment horizontal="center" vertical="center" wrapText="1"/>
    </xf>
    <xf numFmtId="166" fontId="9" fillId="0" borderId="30" xfId="1" applyFont="1" applyBorder="1" applyAlignment="1">
      <alignment vertical="center" wrapText="1"/>
    </xf>
    <xf numFmtId="165" fontId="8" fillId="0" borderId="0" xfId="2" applyFont="1" applyFill="1" applyBorder="1"/>
    <xf numFmtId="0" fontId="14" fillId="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justify" vertical="center" wrapText="1"/>
    </xf>
    <xf numFmtId="2" fontId="16" fillId="0" borderId="2" xfId="0" applyNumberFormat="1" applyFont="1" applyBorder="1" applyAlignment="1">
      <alignment horizontal="center" vertical="center" wrapText="1"/>
    </xf>
    <xf numFmtId="165" fontId="16" fillId="0" borderId="2" xfId="2" applyFont="1" applyFill="1" applyBorder="1" applyAlignment="1">
      <alignment horizontal="justify" vertical="center" wrapText="1"/>
    </xf>
    <xf numFmtId="0" fontId="18" fillId="0" borderId="2" xfId="0" applyFont="1" applyBorder="1" applyAlignment="1">
      <alignment horizontal="justify" vertical="center" wrapText="1"/>
    </xf>
    <xf numFmtId="165" fontId="3" fillId="0" borderId="26" xfId="2" applyFont="1" applyBorder="1" applyAlignment="1">
      <alignment horizontal="center" vertical="center" wrapText="1"/>
    </xf>
    <xf numFmtId="166" fontId="9" fillId="0" borderId="19" xfId="1" applyFont="1" applyBorder="1" applyAlignment="1">
      <alignment vertical="center" wrapText="1"/>
    </xf>
    <xf numFmtId="0" fontId="9" fillId="4" borderId="2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9" fillId="4" borderId="24" xfId="0" applyFont="1" applyFill="1" applyBorder="1" applyAlignment="1">
      <alignment horizontal="center" vertical="center" wrapText="1"/>
    </xf>
    <xf numFmtId="44" fontId="5" fillId="2" borderId="11" xfId="0" applyNumberFormat="1" applyFont="1" applyFill="1" applyBorder="1" applyAlignment="1">
      <alignment vertical="center" wrapText="1"/>
    </xf>
    <xf numFmtId="165" fontId="3" fillId="0" borderId="24" xfId="2" applyFont="1" applyBorder="1" applyAlignment="1">
      <alignment horizontal="center" vertical="center" wrapText="1"/>
    </xf>
    <xf numFmtId="44" fontId="5" fillId="2" borderId="34" xfId="0" applyNumberFormat="1" applyFont="1" applyFill="1" applyBorder="1" applyAlignment="1">
      <alignment vertical="center" wrapText="1"/>
    </xf>
    <xf numFmtId="165" fontId="3" fillId="0" borderId="0" xfId="2" applyFont="1" applyBorder="1" applyAlignment="1">
      <alignment horizontal="center" vertical="center" wrapText="1"/>
    </xf>
    <xf numFmtId="0" fontId="17" fillId="4" borderId="2" xfId="0" applyFont="1" applyFill="1" applyBorder="1" applyAlignment="1">
      <alignment horizontal="center" vertical="center" wrapText="1"/>
    </xf>
    <xf numFmtId="2" fontId="17" fillId="4" borderId="2" xfId="0" applyNumberFormat="1" applyFont="1" applyFill="1" applyBorder="1" applyAlignment="1">
      <alignment horizontal="center" vertical="center" wrapText="1"/>
    </xf>
    <xf numFmtId="0" fontId="19" fillId="5"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wrapText="1"/>
    </xf>
    <xf numFmtId="0" fontId="22" fillId="0" borderId="2" xfId="0" applyFont="1" applyBorder="1" applyAlignment="1">
      <alignment horizontal="center" vertical="center" wrapText="1"/>
    </xf>
    <xf numFmtId="165" fontId="8" fillId="0" borderId="2" xfId="0" applyNumberFormat="1" applyFont="1" applyBorder="1"/>
    <xf numFmtId="165" fontId="8" fillId="0" borderId="2" xfId="2" applyFont="1" applyBorder="1"/>
    <xf numFmtId="165" fontId="13" fillId="8" borderId="2" xfId="2" applyFont="1" applyFill="1" applyBorder="1"/>
    <xf numFmtId="167" fontId="22" fillId="0" borderId="2" xfId="0" applyNumberFormat="1" applyFont="1" applyBorder="1" applyAlignment="1">
      <alignment horizontal="center" vertical="center" wrapText="1"/>
    </xf>
    <xf numFmtId="165" fontId="19" fillId="5" borderId="2" xfId="0" applyNumberFormat="1" applyFont="1" applyFill="1" applyBorder="1" applyAlignment="1">
      <alignment vertical="center" wrapText="1"/>
    </xf>
    <xf numFmtId="0" fontId="16" fillId="0" borderId="36" xfId="0" applyFont="1" applyBorder="1" applyAlignment="1">
      <alignment horizontal="center" vertical="center" wrapText="1"/>
    </xf>
    <xf numFmtId="2" fontId="16" fillId="0" borderId="36" xfId="0" applyNumberFormat="1" applyFont="1" applyBorder="1" applyAlignment="1">
      <alignment horizontal="center" vertical="center" wrapText="1"/>
    </xf>
    <xf numFmtId="44" fontId="18" fillId="0" borderId="36" xfId="4" applyFont="1" applyBorder="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2" xfId="0" applyFont="1" applyBorder="1" applyAlignment="1">
      <alignment horizontal="center"/>
    </xf>
    <xf numFmtId="0" fontId="10" fillId="0" borderId="2" xfId="0" applyFont="1" applyBorder="1" applyAlignment="1">
      <alignment horizontal="left" vertical="center" wrapText="1"/>
    </xf>
    <xf numFmtId="0" fontId="10" fillId="0" borderId="1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7" fillId="2" borderId="2"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9" fillId="0" borderId="2" xfId="0" applyFont="1" applyBorder="1" applyAlignment="1">
      <alignment horizontal="center" vertical="center" wrapText="1"/>
    </xf>
    <xf numFmtId="0" fontId="6" fillId="2" borderId="17" xfId="3" applyFont="1" applyFill="1" applyBorder="1" applyAlignment="1">
      <alignment horizontal="center" vertical="center"/>
    </xf>
    <xf numFmtId="0" fontId="6" fillId="2" borderId="18" xfId="3" applyFont="1" applyFill="1" applyBorder="1" applyAlignment="1">
      <alignment horizontal="center" vertical="center"/>
    </xf>
    <xf numFmtId="0" fontId="6" fillId="2" borderId="19" xfId="3"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3" applyFont="1" applyFill="1" applyBorder="1" applyAlignment="1">
      <alignment horizontal="center" vertical="center"/>
    </xf>
    <xf numFmtId="0" fontId="8" fillId="0" borderId="26" xfId="0" applyFont="1" applyBorder="1" applyAlignment="1">
      <alignment horizontal="center"/>
    </xf>
    <xf numFmtId="0" fontId="15" fillId="2" borderId="25" xfId="3" applyFont="1" applyFill="1" applyBorder="1" applyAlignment="1">
      <alignment horizontal="center" vertical="center"/>
    </xf>
    <xf numFmtId="0" fontId="15" fillId="2" borderId="32" xfId="3" applyFont="1" applyFill="1" applyBorder="1" applyAlignment="1">
      <alignment horizontal="center" vertical="center"/>
    </xf>
    <xf numFmtId="0" fontId="15" fillId="2" borderId="31" xfId="3" applyFont="1" applyFill="1" applyBorder="1" applyAlignment="1">
      <alignment horizontal="center" vertical="center"/>
    </xf>
    <xf numFmtId="0" fontId="14" fillId="2" borderId="2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16" fillId="7" borderId="2" xfId="0" applyFont="1" applyFill="1" applyBorder="1" applyAlignment="1">
      <alignment horizontal="left" vertical="center" wrapText="1"/>
    </xf>
    <xf numFmtId="0" fontId="16" fillId="0" borderId="2" xfId="0" applyFont="1" applyBorder="1" applyAlignment="1">
      <alignment horizontal="left" vertical="center" wrapText="1"/>
    </xf>
    <xf numFmtId="165" fontId="3" fillId="0" borderId="2" xfId="2" applyFont="1" applyBorder="1" applyAlignment="1">
      <alignment horizontal="center" vertical="center" wrapText="1"/>
    </xf>
    <xf numFmtId="165" fontId="16" fillId="7" borderId="2" xfId="2" applyFont="1" applyFill="1" applyBorder="1" applyAlignment="1">
      <alignment horizontal="left" vertical="center" wrapText="1"/>
    </xf>
    <xf numFmtId="0" fontId="17" fillId="0" borderId="2" xfId="0" applyFont="1" applyBorder="1" applyAlignment="1">
      <alignment horizontal="right" wrapText="1"/>
    </xf>
    <xf numFmtId="0" fontId="20" fillId="6" borderId="2" xfId="0" applyFont="1" applyFill="1" applyBorder="1" applyAlignment="1">
      <alignment horizontal="left" vertical="center" wrapText="1"/>
    </xf>
    <xf numFmtId="0" fontId="16" fillId="0" borderId="2" xfId="0" applyFont="1" applyBorder="1" applyAlignment="1">
      <alignment horizontal="left"/>
    </xf>
    <xf numFmtId="0" fontId="9" fillId="0" borderId="0" xfId="0" applyFont="1" applyAlignment="1">
      <alignment horizontal="center" vertical="center" wrapText="1"/>
    </xf>
    <xf numFmtId="0" fontId="17" fillId="0" borderId="2" xfId="0" applyFont="1" applyBorder="1" applyAlignment="1">
      <alignment horizontal="right" vertical="center" wrapText="1"/>
    </xf>
    <xf numFmtId="0" fontId="17" fillId="8" borderId="2" xfId="0" applyFont="1" applyFill="1" applyBorder="1" applyAlignment="1">
      <alignment horizontal="right" wrapText="1"/>
    </xf>
    <xf numFmtId="165" fontId="3" fillId="0" borderId="31" xfId="2" applyFont="1" applyBorder="1" applyAlignment="1">
      <alignment horizontal="center" vertical="center" wrapText="1"/>
    </xf>
    <xf numFmtId="165" fontId="3" fillId="0" borderId="33" xfId="2" applyFont="1" applyBorder="1" applyAlignment="1">
      <alignment horizontal="center" vertical="center" wrapText="1"/>
    </xf>
    <xf numFmtId="165" fontId="3" fillId="0" borderId="35" xfId="2" applyFont="1" applyBorder="1" applyAlignment="1">
      <alignment horizontal="center" vertical="center" wrapText="1"/>
    </xf>
    <xf numFmtId="165" fontId="3" fillId="0" borderId="5" xfId="2" applyFont="1" applyBorder="1" applyAlignment="1">
      <alignment horizontal="center" vertical="center" wrapText="1"/>
    </xf>
    <xf numFmtId="165" fontId="3" fillId="0" borderId="3" xfId="2" applyFont="1" applyBorder="1" applyAlignment="1">
      <alignment horizontal="center" vertical="center" wrapText="1"/>
    </xf>
    <xf numFmtId="165" fontId="3" fillId="0" borderId="29" xfId="2" applyFont="1" applyBorder="1" applyAlignment="1">
      <alignment horizontal="center" vertical="center" wrapText="1"/>
    </xf>
    <xf numFmtId="0" fontId="19" fillId="0" borderId="2" xfId="0" applyFont="1" applyBorder="1" applyAlignment="1">
      <alignment horizontal="center" vertical="center" wrapText="1"/>
    </xf>
    <xf numFmtId="0" fontId="18" fillId="7"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165" fontId="3" fillId="0" borderId="28" xfId="2" applyFont="1" applyBorder="1" applyAlignment="1">
      <alignment horizontal="center" vertical="center" wrapText="1"/>
    </xf>
    <xf numFmtId="165" fontId="3" fillId="0" borderId="24" xfId="2" applyFont="1" applyBorder="1" applyAlignment="1">
      <alignment horizontal="center" vertical="center" wrapText="1"/>
    </xf>
    <xf numFmtId="0" fontId="8" fillId="0" borderId="0" xfId="0" applyFont="1" applyBorder="1"/>
    <xf numFmtId="165" fontId="13" fillId="0" borderId="0" xfId="0" applyNumberFormat="1" applyFont="1" applyBorder="1"/>
    <xf numFmtId="165" fontId="13" fillId="0" borderId="0" xfId="2" applyFont="1" applyBorder="1"/>
  </cellXfs>
  <cellStyles count="5">
    <cellStyle name="Millares" xfId="1" builtinId="3"/>
    <cellStyle name="Moneda" xfId="2" builtinId="4"/>
    <cellStyle name="Moneda 31" xfId="4" xr:uid="{C400F061-05F7-443A-8276-06019C73CF7D}"/>
    <cellStyle name="Normal" xfId="0" builtinId="0"/>
    <cellStyle name="Normal 5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K45"/>
  <sheetViews>
    <sheetView topLeftCell="B1" zoomScale="110" zoomScaleNormal="110" workbookViewId="0">
      <selection activeCell="G9" sqref="G9:G12"/>
    </sheetView>
  </sheetViews>
  <sheetFormatPr baseColWidth="10" defaultColWidth="11.5546875" defaultRowHeight="13.8" x14ac:dyDescent="0.25"/>
  <cols>
    <col min="1" max="1" width="7.6640625" style="9" customWidth="1"/>
    <col min="2" max="2" width="49.6640625" style="9" customWidth="1"/>
    <col min="3" max="3" width="8.6640625" style="9" customWidth="1"/>
    <col min="4" max="4" width="11.33203125" style="21" customWidth="1"/>
    <col min="5" max="5" width="11.6640625" style="9" bestFit="1" customWidth="1"/>
    <col min="6" max="6" width="12.44140625" style="9" customWidth="1"/>
    <col min="7" max="7" width="17" style="9" customWidth="1"/>
    <col min="8" max="16384" width="11.5546875" style="9"/>
  </cols>
  <sheetData>
    <row r="1" spans="1:11" s="22" customFormat="1" ht="22.8" x14ac:dyDescent="0.25">
      <c r="A1" s="111" t="s">
        <v>0</v>
      </c>
      <c r="B1" s="112"/>
      <c r="C1" s="112"/>
      <c r="D1" s="112"/>
      <c r="E1" s="112"/>
      <c r="F1" s="112"/>
      <c r="G1" s="113"/>
    </row>
    <row r="2" spans="1:11" s="22" customFormat="1" ht="14.4" customHeight="1" x14ac:dyDescent="0.25">
      <c r="A2" s="114" t="s">
        <v>1</v>
      </c>
      <c r="B2" s="115"/>
      <c r="C2" s="115"/>
      <c r="D2" s="115"/>
      <c r="E2" s="115"/>
      <c r="F2" s="115"/>
      <c r="G2" s="116"/>
    </row>
    <row r="3" spans="1:11" s="22" customFormat="1" ht="14.4" customHeight="1" x14ac:dyDescent="0.25">
      <c r="A3" s="117" t="s">
        <v>2</v>
      </c>
      <c r="B3" s="117"/>
      <c r="C3" s="117"/>
      <c r="D3" s="117"/>
      <c r="E3" s="117"/>
      <c r="F3" s="117"/>
      <c r="G3" s="117"/>
    </row>
    <row r="4" spans="1:11" s="22" customFormat="1" ht="14.4" customHeight="1" x14ac:dyDescent="0.25">
      <c r="A4" s="117" t="s">
        <v>3</v>
      </c>
      <c r="B4" s="117"/>
      <c r="C4" s="117"/>
      <c r="D4" s="117"/>
      <c r="E4" s="117"/>
      <c r="F4" s="117"/>
      <c r="G4" s="117"/>
    </row>
    <row r="5" spans="1:11" s="22" customFormat="1" ht="22.8" x14ac:dyDescent="0.25">
      <c r="A5" s="118" t="s">
        <v>4</v>
      </c>
      <c r="B5" s="118"/>
      <c r="C5" s="118"/>
      <c r="D5" s="118"/>
      <c r="E5" s="118"/>
      <c r="F5" s="118"/>
      <c r="G5" s="118"/>
    </row>
    <row r="6" spans="1:11" s="22" customFormat="1" x14ac:dyDescent="0.25">
      <c r="A6" s="105" t="s">
        <v>5</v>
      </c>
      <c r="B6" s="105"/>
      <c r="C6" s="105"/>
      <c r="D6" s="105"/>
      <c r="E6" s="105"/>
      <c r="F6" s="105"/>
      <c r="G6" s="105"/>
    </row>
    <row r="7" spans="1:11" ht="26.4" x14ac:dyDescent="0.25">
      <c r="A7" s="26" t="s">
        <v>6</v>
      </c>
      <c r="B7" s="26" t="s">
        <v>7</v>
      </c>
      <c r="C7" s="26" t="s">
        <v>8</v>
      </c>
      <c r="D7" s="27" t="s">
        <v>9</v>
      </c>
      <c r="E7" s="26" t="s">
        <v>10</v>
      </c>
      <c r="F7" s="26" t="s">
        <v>11</v>
      </c>
      <c r="G7" s="26" t="s">
        <v>12</v>
      </c>
    </row>
    <row r="8" spans="1:11" s="22" customFormat="1" x14ac:dyDescent="0.25">
      <c r="A8" s="25">
        <v>1.1000000000000001</v>
      </c>
      <c r="B8" s="106" t="s">
        <v>13</v>
      </c>
      <c r="C8" s="106"/>
      <c r="D8" s="106"/>
      <c r="E8" s="106"/>
      <c r="F8" s="106"/>
      <c r="G8" s="28">
        <f>ROUND(SUM(F9:F12),2)</f>
        <v>3894.6</v>
      </c>
    </row>
    <row r="9" spans="1:11" x14ac:dyDescent="0.25">
      <c r="A9" s="23"/>
      <c r="B9" s="95" t="s">
        <v>14</v>
      </c>
      <c r="C9" s="95"/>
      <c r="D9" s="95"/>
      <c r="E9" s="95"/>
      <c r="F9" s="95"/>
      <c r="G9" s="110"/>
    </row>
    <row r="10" spans="1:11" x14ac:dyDescent="0.25">
      <c r="A10" s="10"/>
      <c r="B10" s="13" t="s">
        <v>15</v>
      </c>
      <c r="C10" s="10" t="s">
        <v>16</v>
      </c>
      <c r="D10" s="11">
        <v>40</v>
      </c>
      <c r="E10" s="12">
        <v>6.8</v>
      </c>
      <c r="F10" s="12">
        <f>E10*D10</f>
        <v>272</v>
      </c>
      <c r="G10" s="110"/>
    </row>
    <row r="11" spans="1:11" x14ac:dyDescent="0.25">
      <c r="A11" s="24"/>
      <c r="B11" s="13" t="s">
        <v>17</v>
      </c>
      <c r="C11" s="10" t="s">
        <v>16</v>
      </c>
      <c r="D11" s="11">
        <f>(6+7)*3.25</f>
        <v>42.25</v>
      </c>
      <c r="E11" s="12">
        <v>61.6</v>
      </c>
      <c r="F11" s="12">
        <f t="shared" ref="F11" si="0">E11*D11</f>
        <v>2602.6</v>
      </c>
      <c r="G11" s="110"/>
      <c r="H11" s="119"/>
      <c r="I11" s="88"/>
    </row>
    <row r="12" spans="1:11" x14ac:dyDescent="0.25">
      <c r="A12" s="10"/>
      <c r="B12" s="13" t="s">
        <v>18</v>
      </c>
      <c r="C12" s="10" t="s">
        <v>16</v>
      </c>
      <c r="D12" s="11">
        <v>150</v>
      </c>
      <c r="E12" s="12">
        <v>6.8</v>
      </c>
      <c r="F12" s="12">
        <f t="shared" ref="F12" si="1">E12*D12</f>
        <v>1020</v>
      </c>
      <c r="G12" s="110"/>
    </row>
    <row r="13" spans="1:11" s="22" customFormat="1" x14ac:dyDescent="0.25">
      <c r="A13" s="25">
        <v>1.2</v>
      </c>
      <c r="B13" s="106" t="s">
        <v>19</v>
      </c>
      <c r="C13" s="106"/>
      <c r="D13" s="106"/>
      <c r="E13" s="106"/>
      <c r="F13" s="106"/>
      <c r="G13" s="28">
        <f>SUM(F14:F14)</f>
        <v>247454.1</v>
      </c>
    </row>
    <row r="14" spans="1:11" ht="171.6" x14ac:dyDescent="0.25">
      <c r="A14" s="29"/>
      <c r="B14" s="13" t="s">
        <v>20</v>
      </c>
      <c r="C14" s="10" t="s">
        <v>16</v>
      </c>
      <c r="D14" s="11">
        <f>189+70+176</f>
        <v>435</v>
      </c>
      <c r="E14" s="8">
        <v>568.86</v>
      </c>
      <c r="F14" s="8">
        <f>E14*D14</f>
        <v>247454.1</v>
      </c>
      <c r="G14" s="24"/>
      <c r="I14" s="87"/>
      <c r="J14" s="87"/>
      <c r="K14" s="87"/>
    </row>
    <row r="15" spans="1:11" s="22" customFormat="1" x14ac:dyDescent="0.25">
      <c r="A15" s="25">
        <v>1.3</v>
      </c>
      <c r="B15" s="106" t="s">
        <v>21</v>
      </c>
      <c r="C15" s="106"/>
      <c r="D15" s="106"/>
      <c r="E15" s="106"/>
      <c r="F15" s="106"/>
      <c r="G15" s="28">
        <f>ROUND(SUM(F16:F18),2)</f>
        <v>413885.14</v>
      </c>
    </row>
    <row r="16" spans="1:11" ht="184.8" x14ac:dyDescent="0.25">
      <c r="A16" s="29"/>
      <c r="B16" s="13" t="s">
        <v>22</v>
      </c>
      <c r="C16" s="10" t="s">
        <v>16</v>
      </c>
      <c r="D16" s="11">
        <v>139.6</v>
      </c>
      <c r="E16" s="8">
        <v>867.14</v>
      </c>
      <c r="F16" s="8">
        <f>E16*D16</f>
        <v>121052.74399999999</v>
      </c>
      <c r="G16" s="94"/>
      <c r="I16" s="87"/>
      <c r="J16" s="87"/>
      <c r="K16" s="87"/>
    </row>
    <row r="17" spans="1:11" ht="171.6" x14ac:dyDescent="0.25">
      <c r="A17" s="23"/>
      <c r="B17" s="13" t="s">
        <v>23</v>
      </c>
      <c r="C17" s="10" t="s">
        <v>16</v>
      </c>
      <c r="D17" s="11">
        <v>119</v>
      </c>
      <c r="E17" s="14">
        <v>1719.6</v>
      </c>
      <c r="F17" s="8">
        <f t="shared" ref="F17:F18" si="2">E17*D17</f>
        <v>204632.4</v>
      </c>
      <c r="G17" s="94"/>
      <c r="I17" s="87"/>
      <c r="J17" s="87"/>
      <c r="K17" s="87"/>
    </row>
    <row r="18" spans="1:11" ht="66" x14ac:dyDescent="0.25">
      <c r="A18" s="23"/>
      <c r="B18" s="13" t="s">
        <v>24</v>
      </c>
      <c r="C18" s="10" t="s">
        <v>25</v>
      </c>
      <c r="D18" s="11">
        <v>1</v>
      </c>
      <c r="E18" s="12">
        <v>88200</v>
      </c>
      <c r="F18" s="12">
        <f t="shared" si="2"/>
        <v>88200</v>
      </c>
      <c r="G18" s="30"/>
      <c r="H18" s="31"/>
      <c r="I18" s="87"/>
      <c r="J18" s="87"/>
      <c r="K18" s="87"/>
    </row>
    <row r="19" spans="1:11" s="22" customFormat="1" x14ac:dyDescent="0.25">
      <c r="A19" s="25">
        <v>1.4</v>
      </c>
      <c r="B19" s="107" t="s">
        <v>26</v>
      </c>
      <c r="C19" s="108"/>
      <c r="D19" s="108"/>
      <c r="E19" s="108"/>
      <c r="F19" s="109"/>
      <c r="G19" s="7">
        <f>ROUND(SUM(F21:F22),2)</f>
        <v>40097.14</v>
      </c>
    </row>
    <row r="20" spans="1:11" x14ac:dyDescent="0.25">
      <c r="A20" s="23"/>
      <c r="B20" s="102" t="s">
        <v>27</v>
      </c>
      <c r="C20" s="103"/>
      <c r="D20" s="103"/>
      <c r="E20" s="103"/>
      <c r="F20" s="104"/>
      <c r="G20" s="92"/>
    </row>
    <row r="21" spans="1:11" ht="184.8" x14ac:dyDescent="0.25">
      <c r="A21" s="29"/>
      <c r="B21" s="15" t="s">
        <v>28</v>
      </c>
      <c r="C21" s="10" t="s">
        <v>16</v>
      </c>
      <c r="D21" s="11">
        <f>141+68</f>
        <v>209</v>
      </c>
      <c r="E21" s="16">
        <v>179.46</v>
      </c>
      <c r="F21" s="8">
        <f t="shared" ref="F21" si="3">E21*D21</f>
        <v>37507.14</v>
      </c>
      <c r="G21" s="93"/>
      <c r="H21" s="31"/>
      <c r="I21" s="89"/>
      <c r="J21" s="89"/>
      <c r="K21" s="89"/>
    </row>
    <row r="22" spans="1:11" ht="66.599999999999994" thickBot="1" x14ac:dyDescent="0.3">
      <c r="A22" s="10"/>
      <c r="B22" s="13" t="s">
        <v>29</v>
      </c>
      <c r="C22" s="10" t="s">
        <v>30</v>
      </c>
      <c r="D22" s="11">
        <f>22+13</f>
        <v>35</v>
      </c>
      <c r="E22" s="12">
        <v>74</v>
      </c>
      <c r="F22" s="12">
        <f>E22*D22</f>
        <v>2590</v>
      </c>
      <c r="G22" s="93"/>
      <c r="I22" s="89"/>
      <c r="J22" s="89"/>
      <c r="K22" s="89"/>
    </row>
    <row r="23" spans="1:11" s="22" customFormat="1" ht="14.4" thickTop="1" x14ac:dyDescent="0.25">
      <c r="A23" s="25">
        <v>1.5</v>
      </c>
      <c r="B23" s="99" t="s">
        <v>31</v>
      </c>
      <c r="C23" s="100"/>
      <c r="D23" s="100"/>
      <c r="E23" s="100"/>
      <c r="F23" s="101"/>
      <c r="G23" s="7">
        <f>ROUND(SUM(F24:F27),2)</f>
        <v>6203.96</v>
      </c>
    </row>
    <row r="24" spans="1:11" x14ac:dyDescent="0.25">
      <c r="A24" s="23"/>
      <c r="B24" s="102" t="s">
        <v>32</v>
      </c>
      <c r="C24" s="103"/>
      <c r="D24" s="103"/>
      <c r="E24" s="103"/>
      <c r="F24" s="104"/>
      <c r="G24" s="93"/>
    </row>
    <row r="25" spans="1:11" ht="79.2" x14ac:dyDescent="0.25">
      <c r="A25" s="29"/>
      <c r="B25" s="13" t="s">
        <v>33</v>
      </c>
      <c r="C25" s="10" t="s">
        <v>34</v>
      </c>
      <c r="D25" s="11">
        <v>1</v>
      </c>
      <c r="E25" s="16">
        <v>1438.52</v>
      </c>
      <c r="F25" s="8">
        <f t="shared" ref="F25:F26" si="4">E25*D25</f>
        <v>1438.52</v>
      </c>
      <c r="G25" s="93"/>
    </row>
    <row r="26" spans="1:11" ht="105.6" x14ac:dyDescent="0.25">
      <c r="A26" s="29"/>
      <c r="B26" s="13" t="s">
        <v>35</v>
      </c>
      <c r="C26" s="10" t="s">
        <v>36</v>
      </c>
      <c r="D26" s="11">
        <v>2</v>
      </c>
      <c r="E26" s="16">
        <v>727.72</v>
      </c>
      <c r="F26" s="8">
        <f t="shared" si="4"/>
        <v>1455.44</v>
      </c>
      <c r="G26" s="93"/>
    </row>
    <row r="27" spans="1:11" ht="27" thickBot="1" x14ac:dyDescent="0.3">
      <c r="A27" s="23"/>
      <c r="B27" s="17" t="s">
        <v>37</v>
      </c>
      <c r="C27" s="10" t="s">
        <v>34</v>
      </c>
      <c r="D27" s="18">
        <v>10</v>
      </c>
      <c r="E27" s="12">
        <v>331</v>
      </c>
      <c r="F27" s="12">
        <f>E27*D27</f>
        <v>3310</v>
      </c>
      <c r="G27" s="93"/>
      <c r="I27" s="88"/>
      <c r="J27" s="88"/>
    </row>
    <row r="28" spans="1:11" s="22" customFormat="1" ht="14.4" thickTop="1" x14ac:dyDescent="0.25">
      <c r="A28" s="25">
        <v>1.6</v>
      </c>
      <c r="B28" s="99" t="s">
        <v>38</v>
      </c>
      <c r="C28" s="100"/>
      <c r="D28" s="100"/>
      <c r="E28" s="100"/>
      <c r="F28" s="101"/>
      <c r="G28" s="7">
        <f>ROUND(SUM(F30:F31),2)</f>
        <v>4899.47</v>
      </c>
    </row>
    <row r="29" spans="1:11" x14ac:dyDescent="0.25">
      <c r="A29" s="23"/>
      <c r="B29" s="102" t="s">
        <v>38</v>
      </c>
      <c r="C29" s="103"/>
      <c r="D29" s="103"/>
      <c r="E29" s="103"/>
      <c r="F29" s="104"/>
      <c r="G29" s="92"/>
    </row>
    <row r="30" spans="1:11" ht="39.6" x14ac:dyDescent="0.25">
      <c r="A30" s="10"/>
      <c r="B30" s="13" t="s">
        <v>39</v>
      </c>
      <c r="C30" s="10" t="s">
        <v>16</v>
      </c>
      <c r="D30" s="38">
        <v>65</v>
      </c>
      <c r="E30" s="16">
        <v>67.287333333333351</v>
      </c>
      <c r="F30" s="12">
        <f t="shared" ref="F30:F31" si="5">E30*D30</f>
        <v>4373.6766666666681</v>
      </c>
      <c r="G30" s="93"/>
      <c r="I30" s="87"/>
      <c r="J30" s="87"/>
    </row>
    <row r="31" spans="1:11" ht="46.5" customHeight="1" thickBot="1" x14ac:dyDescent="0.3">
      <c r="A31" s="49"/>
      <c r="B31" s="13" t="s">
        <v>40</v>
      </c>
      <c r="C31" s="10" t="s">
        <v>16</v>
      </c>
      <c r="D31" s="11">
        <f>13*4.2</f>
        <v>54.6</v>
      </c>
      <c r="E31" s="16">
        <v>9.6300000000000008</v>
      </c>
      <c r="F31" s="12">
        <f t="shared" si="5"/>
        <v>525.798</v>
      </c>
      <c r="G31" s="93"/>
      <c r="I31" s="87"/>
      <c r="J31" s="87"/>
    </row>
    <row r="32" spans="1:11" s="22" customFormat="1" ht="14.4" thickTop="1" x14ac:dyDescent="0.25">
      <c r="A32" s="25">
        <v>1.7</v>
      </c>
      <c r="B32" s="99" t="s">
        <v>41</v>
      </c>
      <c r="C32" s="100"/>
      <c r="D32" s="100"/>
      <c r="E32" s="100"/>
      <c r="F32" s="101"/>
      <c r="G32" s="7">
        <f>ROUND(SUM(F34:F41),2)</f>
        <v>116447.15</v>
      </c>
    </row>
    <row r="33" spans="1:10" x14ac:dyDescent="0.25">
      <c r="A33" s="23"/>
      <c r="B33" s="95" t="s">
        <v>41</v>
      </c>
      <c r="C33" s="95"/>
      <c r="D33" s="95"/>
      <c r="E33" s="95"/>
      <c r="F33" s="95"/>
      <c r="G33" s="96"/>
    </row>
    <row r="34" spans="1:10" x14ac:dyDescent="0.25">
      <c r="A34" s="10"/>
      <c r="B34" s="32" t="s">
        <v>42</v>
      </c>
      <c r="C34" s="10" t="s">
        <v>16</v>
      </c>
      <c r="D34" s="6">
        <f>14+62</f>
        <v>76</v>
      </c>
      <c r="E34" s="12">
        <v>11.87</v>
      </c>
      <c r="F34" s="12">
        <f t="shared" ref="F34:F41" si="6">E34*D34</f>
        <v>902.11999999999989</v>
      </c>
      <c r="G34" s="97"/>
      <c r="I34" s="87"/>
      <c r="J34" s="87"/>
    </row>
    <row r="35" spans="1:10" ht="39.6" x14ac:dyDescent="0.25">
      <c r="A35" s="10"/>
      <c r="B35" s="33" t="s">
        <v>43</v>
      </c>
      <c r="C35" s="10" t="s">
        <v>16</v>
      </c>
      <c r="D35" s="6">
        <v>150</v>
      </c>
      <c r="E35" s="19">
        <v>93.35</v>
      </c>
      <c r="F35" s="12">
        <f t="shared" si="6"/>
        <v>14002.5</v>
      </c>
      <c r="G35" s="97"/>
      <c r="I35" s="87"/>
      <c r="J35" s="87"/>
    </row>
    <row r="36" spans="1:10" ht="26.4" x14ac:dyDescent="0.25">
      <c r="A36" s="10"/>
      <c r="B36" s="34" t="s">
        <v>44</v>
      </c>
      <c r="C36" s="35" t="s">
        <v>16</v>
      </c>
      <c r="D36" s="4">
        <v>6.5</v>
      </c>
      <c r="E36" s="36">
        <v>156</v>
      </c>
      <c r="F36" s="12">
        <f t="shared" si="6"/>
        <v>1014</v>
      </c>
      <c r="G36" s="97"/>
      <c r="I36" s="89"/>
      <c r="J36" s="89"/>
    </row>
    <row r="37" spans="1:10" ht="26.4" x14ac:dyDescent="0.25">
      <c r="A37" s="10"/>
      <c r="B37" s="3" t="s">
        <v>45</v>
      </c>
      <c r="C37" s="1" t="s">
        <v>16</v>
      </c>
      <c r="D37" s="4">
        <v>150</v>
      </c>
      <c r="E37" s="36">
        <v>70.67</v>
      </c>
      <c r="F37" s="12">
        <f>E37*D37</f>
        <v>10600.5</v>
      </c>
      <c r="G37" s="97"/>
      <c r="I37" s="87"/>
      <c r="J37" s="87"/>
    </row>
    <row r="38" spans="1:10" ht="39.6" x14ac:dyDescent="0.25">
      <c r="A38" s="10"/>
      <c r="B38" s="3" t="s">
        <v>46</v>
      </c>
      <c r="C38" s="1" t="s">
        <v>16</v>
      </c>
      <c r="D38" s="4">
        <v>150</v>
      </c>
      <c r="E38" s="37">
        <v>45.6</v>
      </c>
      <c r="F38" s="12">
        <f t="shared" si="6"/>
        <v>6840</v>
      </c>
      <c r="G38" s="97"/>
      <c r="I38" s="87"/>
      <c r="J38" s="87"/>
    </row>
    <row r="39" spans="1:10" ht="66" x14ac:dyDescent="0.25">
      <c r="A39" s="10"/>
      <c r="B39" s="5" t="s">
        <v>47</v>
      </c>
      <c r="C39" s="1" t="s">
        <v>34</v>
      </c>
      <c r="D39" s="4">
        <v>1</v>
      </c>
      <c r="E39" s="2">
        <v>294.7</v>
      </c>
      <c r="F39" s="19">
        <f t="shared" si="6"/>
        <v>294.7</v>
      </c>
      <c r="G39" s="97"/>
      <c r="I39" s="87"/>
      <c r="J39" s="87"/>
    </row>
    <row r="40" spans="1:10" x14ac:dyDescent="0.25">
      <c r="A40" s="10"/>
      <c r="B40" s="44" t="s">
        <v>48</v>
      </c>
      <c r="C40" s="1" t="s">
        <v>16</v>
      </c>
      <c r="D40" s="45">
        <v>2.2000000000000002</v>
      </c>
      <c r="E40" s="46">
        <v>133.33000000000001</v>
      </c>
      <c r="F40" s="19">
        <f t="shared" si="6"/>
        <v>293.32600000000008</v>
      </c>
      <c r="G40" s="97"/>
      <c r="I40" s="87"/>
      <c r="J40" s="87"/>
    </row>
    <row r="41" spans="1:10" ht="14.4" thickBot="1" x14ac:dyDescent="0.3">
      <c r="A41" s="10"/>
      <c r="B41" s="43" t="s">
        <v>49</v>
      </c>
      <c r="C41" s="1" t="s">
        <v>30</v>
      </c>
      <c r="D41" s="45">
        <v>33</v>
      </c>
      <c r="E41" s="19">
        <v>2500</v>
      </c>
      <c r="F41" s="19">
        <f t="shared" si="6"/>
        <v>82500</v>
      </c>
      <c r="G41" s="98"/>
    </row>
    <row r="42" spans="1:10" ht="14.4" thickBot="1" x14ac:dyDescent="0.3">
      <c r="A42" s="90" t="s">
        <v>50</v>
      </c>
      <c r="B42" s="91"/>
      <c r="C42" s="91"/>
      <c r="D42" s="91"/>
      <c r="E42" s="91"/>
      <c r="F42" s="91"/>
      <c r="G42" s="20">
        <f>SUM(G8:G33)</f>
        <v>832881.56</v>
      </c>
    </row>
    <row r="45" spans="1:10" x14ac:dyDescent="0.25">
      <c r="B45" s="39"/>
      <c r="C45" s="40"/>
      <c r="D45" s="41"/>
      <c r="E45" s="42"/>
    </row>
  </sheetData>
  <mergeCells count="38">
    <mergeCell ref="I14:K14"/>
    <mergeCell ref="I21:K22"/>
    <mergeCell ref="I30:J31"/>
    <mergeCell ref="H11:I11"/>
    <mergeCell ref="I16:K16"/>
    <mergeCell ref="I17:K17"/>
    <mergeCell ref="I18:K18"/>
    <mergeCell ref="A1:G1"/>
    <mergeCell ref="A2:G2"/>
    <mergeCell ref="A3:G3"/>
    <mergeCell ref="A4:G4"/>
    <mergeCell ref="A5:G5"/>
    <mergeCell ref="A6:G6"/>
    <mergeCell ref="B13:F13"/>
    <mergeCell ref="B15:F15"/>
    <mergeCell ref="B19:F19"/>
    <mergeCell ref="B8:F8"/>
    <mergeCell ref="G9:G12"/>
    <mergeCell ref="B9:F9"/>
    <mergeCell ref="A42:F42"/>
    <mergeCell ref="G20:G22"/>
    <mergeCell ref="G24:G27"/>
    <mergeCell ref="G16:G17"/>
    <mergeCell ref="B33:F33"/>
    <mergeCell ref="G33:G41"/>
    <mergeCell ref="G29:G31"/>
    <mergeCell ref="B32:F32"/>
    <mergeCell ref="B23:F23"/>
    <mergeCell ref="B24:F24"/>
    <mergeCell ref="B28:F28"/>
    <mergeCell ref="B29:F29"/>
    <mergeCell ref="B20:F20"/>
    <mergeCell ref="I39:J40"/>
    <mergeCell ref="I27:J27"/>
    <mergeCell ref="I34:J34"/>
    <mergeCell ref="I35:J35"/>
    <mergeCell ref="I36:J36"/>
    <mergeCell ref="I37:J38"/>
  </mergeCells>
  <phoneticPr fontId="4" type="noConversion"/>
  <pageMargins left="0.7" right="0.7" top="0.75" bottom="0.75" header="0.3" footer="0.3"/>
  <pageSetup scale="54"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2"/>
  <sheetViews>
    <sheetView tabSelected="1" view="pageBreakPreview" topLeftCell="A53" zoomScale="80" zoomScaleNormal="73" zoomScaleSheetLayoutView="80" workbookViewId="0">
      <selection activeCell="G66" sqref="G66"/>
    </sheetView>
  </sheetViews>
  <sheetFormatPr baseColWidth="10" defaultColWidth="11.5546875" defaultRowHeight="13.8" x14ac:dyDescent="0.25"/>
  <cols>
    <col min="1" max="1" width="7.6640625" style="9" customWidth="1"/>
    <col min="2" max="2" width="67.5546875" style="9" customWidth="1"/>
    <col min="3" max="3" width="8.6640625" style="9" customWidth="1"/>
    <col min="4" max="4" width="11.33203125" style="21" customWidth="1"/>
    <col min="5" max="5" width="14.44140625" style="9" customWidth="1"/>
    <col min="6" max="6" width="15.5546875" style="9" customWidth="1"/>
    <col min="7" max="7" width="20.5546875" style="9" customWidth="1"/>
    <col min="8" max="8" width="20.44140625" style="9" hidden="1" customWidth="1"/>
    <col min="9" max="9" width="20.109375" style="9" hidden="1" customWidth="1"/>
    <col min="10" max="10" width="13.5546875" style="9" hidden="1" customWidth="1"/>
    <col min="11" max="12" width="13.5546875" style="9" bestFit="1" customWidth="1"/>
    <col min="13" max="13" width="13.109375" style="9" bestFit="1" customWidth="1"/>
    <col min="14" max="14" width="15.33203125" style="9" bestFit="1" customWidth="1"/>
    <col min="15" max="16384" width="11.5546875" style="9"/>
  </cols>
  <sheetData>
    <row r="1" spans="1:10" s="22" customFormat="1" ht="22.8" x14ac:dyDescent="0.25">
      <c r="A1" s="120" t="s">
        <v>0</v>
      </c>
      <c r="B1" s="121"/>
      <c r="C1" s="121"/>
      <c r="D1" s="121"/>
      <c r="E1" s="121"/>
      <c r="F1" s="121"/>
      <c r="G1" s="121"/>
      <c r="H1" s="121"/>
      <c r="I1" s="122"/>
    </row>
    <row r="2" spans="1:10" s="22" customFormat="1" ht="14.4" customHeight="1" x14ac:dyDescent="0.25">
      <c r="A2" s="123" t="s">
        <v>51</v>
      </c>
      <c r="B2" s="124"/>
      <c r="C2" s="124"/>
      <c r="D2" s="124"/>
      <c r="E2" s="124"/>
      <c r="F2" s="124"/>
      <c r="G2" s="124"/>
      <c r="H2" s="124"/>
      <c r="I2" s="125"/>
      <c r="J2" s="9">
        <f>1/(1.13*1.43)</f>
        <v>0.61885017637230044</v>
      </c>
    </row>
    <row r="3" spans="1:10" s="22" customFormat="1" ht="14.4" customHeight="1" x14ac:dyDescent="0.25">
      <c r="A3" s="123" t="s">
        <v>52</v>
      </c>
      <c r="B3" s="124"/>
      <c r="C3" s="124"/>
      <c r="D3" s="124"/>
      <c r="E3" s="124"/>
      <c r="F3" s="124"/>
      <c r="G3" s="124"/>
      <c r="H3" s="124"/>
      <c r="I3" s="125"/>
    </row>
    <row r="4" spans="1:10" s="22" customFormat="1" ht="14.4" customHeight="1" x14ac:dyDescent="0.25">
      <c r="A4" s="126" t="s">
        <v>53</v>
      </c>
      <c r="B4" s="127"/>
      <c r="C4" s="127"/>
      <c r="D4" s="127"/>
      <c r="E4" s="127"/>
      <c r="F4" s="127"/>
      <c r="G4" s="127"/>
      <c r="H4" s="127"/>
      <c r="I4" s="128"/>
    </row>
    <row r="5" spans="1:10" ht="27.6" customHeight="1" x14ac:dyDescent="0.25">
      <c r="A5" s="73" t="s">
        <v>6</v>
      </c>
      <c r="B5" s="73" t="s">
        <v>7</v>
      </c>
      <c r="C5" s="73" t="s">
        <v>8</v>
      </c>
      <c r="D5" s="74" t="s">
        <v>9</v>
      </c>
      <c r="E5" s="73" t="s">
        <v>10</v>
      </c>
      <c r="F5" s="73" t="s">
        <v>11</v>
      </c>
      <c r="G5" s="73" t="s">
        <v>12</v>
      </c>
      <c r="H5" s="68" t="s">
        <v>54</v>
      </c>
      <c r="I5" s="65" t="s">
        <v>55</v>
      </c>
    </row>
    <row r="6" spans="1:10" s="22" customFormat="1" x14ac:dyDescent="0.25">
      <c r="A6" s="57">
        <v>1</v>
      </c>
      <c r="B6" s="106" t="s">
        <v>13</v>
      </c>
      <c r="C6" s="106"/>
      <c r="D6" s="106"/>
      <c r="E6" s="106"/>
      <c r="F6" s="106"/>
      <c r="G6" s="28"/>
      <c r="H6" s="69">
        <f>+ROUND(G6/1.13,0)</f>
        <v>0</v>
      </c>
      <c r="I6" s="28">
        <f>+ROUND(H6/1.35,0)</f>
        <v>0</v>
      </c>
    </row>
    <row r="7" spans="1:10" x14ac:dyDescent="0.25">
      <c r="A7" s="66">
        <v>1.1000000000000001</v>
      </c>
      <c r="B7" s="135" t="s">
        <v>56</v>
      </c>
      <c r="C7" s="135"/>
      <c r="D7" s="135"/>
      <c r="E7" s="135"/>
      <c r="F7" s="135"/>
      <c r="G7" s="110"/>
      <c r="H7" s="129"/>
      <c r="I7" s="132"/>
    </row>
    <row r="8" spans="1:10" ht="26.4" x14ac:dyDescent="0.25">
      <c r="A8" s="58" t="s">
        <v>57</v>
      </c>
      <c r="B8" s="59" t="s">
        <v>58</v>
      </c>
      <c r="C8" s="58" t="s">
        <v>16</v>
      </c>
      <c r="D8" s="60">
        <v>24</v>
      </c>
      <c r="E8" s="61"/>
      <c r="F8" s="61"/>
      <c r="G8" s="110"/>
      <c r="H8" s="130"/>
      <c r="I8" s="133"/>
    </row>
    <row r="9" spans="1:10" ht="26.4" x14ac:dyDescent="0.25">
      <c r="A9" s="58" t="s">
        <v>59</v>
      </c>
      <c r="B9" s="59" t="s">
        <v>60</v>
      </c>
      <c r="C9" s="58" t="s">
        <v>16</v>
      </c>
      <c r="D9" s="60">
        <v>125</v>
      </c>
      <c r="E9" s="61"/>
      <c r="F9" s="61"/>
      <c r="G9" s="110"/>
      <c r="H9" s="130"/>
      <c r="I9" s="133"/>
      <c r="J9" s="50"/>
    </row>
    <row r="10" spans="1:10" ht="26.4" x14ac:dyDescent="0.25">
      <c r="A10" s="58" t="s">
        <v>61</v>
      </c>
      <c r="B10" s="59" t="s">
        <v>62</v>
      </c>
      <c r="C10" s="58" t="s">
        <v>16</v>
      </c>
      <c r="D10" s="60">
        <v>90</v>
      </c>
      <c r="E10" s="61"/>
      <c r="F10" s="61"/>
      <c r="G10" s="110"/>
      <c r="H10" s="130"/>
      <c r="I10" s="133"/>
      <c r="J10" s="50"/>
    </row>
    <row r="11" spans="1:10" x14ac:dyDescent="0.25">
      <c r="A11" s="66">
        <v>1.2</v>
      </c>
      <c r="B11" s="135" t="s">
        <v>63</v>
      </c>
      <c r="C11" s="135"/>
      <c r="D11" s="135"/>
      <c r="E11" s="135"/>
      <c r="F11" s="135"/>
      <c r="G11" s="110"/>
      <c r="H11" s="130"/>
      <c r="I11" s="133"/>
      <c r="J11" s="50"/>
    </row>
    <row r="12" spans="1:10" ht="26.4" x14ac:dyDescent="0.25">
      <c r="A12" s="58" t="s">
        <v>64</v>
      </c>
      <c r="B12" s="59" t="s">
        <v>65</v>
      </c>
      <c r="C12" s="58" t="s">
        <v>34</v>
      </c>
      <c r="D12" s="60">
        <v>3</v>
      </c>
      <c r="E12" s="61"/>
      <c r="F12" s="61"/>
      <c r="G12" s="110"/>
      <c r="H12" s="130"/>
      <c r="I12" s="133"/>
      <c r="J12" s="50"/>
    </row>
    <row r="13" spans="1:10" ht="31.2" customHeight="1" x14ac:dyDescent="0.25">
      <c r="A13" s="10"/>
      <c r="B13" s="136" t="s">
        <v>66</v>
      </c>
      <c r="C13" s="136"/>
      <c r="D13" s="136"/>
      <c r="E13" s="136"/>
      <c r="F13" s="136"/>
      <c r="G13" s="110"/>
      <c r="H13" s="131"/>
      <c r="I13" s="134"/>
      <c r="J13" s="50"/>
    </row>
    <row r="14" spans="1:10" x14ac:dyDescent="0.25">
      <c r="A14" s="57">
        <v>2</v>
      </c>
      <c r="B14" s="106" t="s">
        <v>67</v>
      </c>
      <c r="C14" s="106"/>
      <c r="D14" s="106"/>
      <c r="E14" s="106"/>
      <c r="F14" s="106"/>
      <c r="G14" s="28"/>
      <c r="H14" s="69">
        <f>+ROUND(G14/1.13,0)</f>
        <v>0</v>
      </c>
      <c r="I14" s="28">
        <f>+ROUND(H14/1.35,0)</f>
        <v>0</v>
      </c>
    </row>
    <row r="15" spans="1:10" s="22" customFormat="1" x14ac:dyDescent="0.25">
      <c r="A15" s="66">
        <v>2.1</v>
      </c>
      <c r="B15" s="138" t="s">
        <v>68</v>
      </c>
      <c r="C15" s="138"/>
      <c r="D15" s="138"/>
      <c r="E15" s="138"/>
      <c r="F15" s="138"/>
      <c r="G15" s="137"/>
      <c r="H15" s="145"/>
      <c r="I15" s="148"/>
    </row>
    <row r="16" spans="1:10" s="22" customFormat="1" x14ac:dyDescent="0.25">
      <c r="A16" s="58" t="s">
        <v>69</v>
      </c>
      <c r="B16" s="141" t="s">
        <v>70</v>
      </c>
      <c r="C16" s="141"/>
      <c r="D16" s="141"/>
      <c r="E16" s="141"/>
      <c r="F16" s="141"/>
      <c r="G16" s="137"/>
      <c r="H16" s="146"/>
      <c r="I16" s="149"/>
    </row>
    <row r="17" spans="1:14" ht="231" customHeight="1" x14ac:dyDescent="0.25">
      <c r="A17" s="58" t="s">
        <v>71</v>
      </c>
      <c r="B17" s="59" t="s">
        <v>72</v>
      </c>
      <c r="C17" s="10" t="s">
        <v>16</v>
      </c>
      <c r="D17" s="11">
        <v>315</v>
      </c>
      <c r="E17" s="8"/>
      <c r="F17" s="8"/>
      <c r="G17" s="137"/>
      <c r="H17" s="146"/>
      <c r="I17" s="149"/>
      <c r="J17" s="31"/>
      <c r="K17" s="31"/>
      <c r="L17" s="50"/>
      <c r="M17" s="50"/>
    </row>
    <row r="18" spans="1:14" x14ac:dyDescent="0.25">
      <c r="A18" s="66">
        <v>2.2000000000000002</v>
      </c>
      <c r="B18" s="138" t="s">
        <v>73</v>
      </c>
      <c r="C18" s="138"/>
      <c r="D18" s="138"/>
      <c r="E18" s="138"/>
      <c r="F18" s="138"/>
      <c r="G18" s="137"/>
      <c r="H18" s="146"/>
      <c r="I18" s="149"/>
      <c r="J18" s="47"/>
      <c r="K18" s="47"/>
      <c r="M18" s="50"/>
      <c r="N18" s="50"/>
    </row>
    <row r="19" spans="1:14" x14ac:dyDescent="0.25">
      <c r="A19" s="58" t="s">
        <v>74</v>
      </c>
      <c r="B19" s="141" t="s">
        <v>75</v>
      </c>
      <c r="C19" s="141"/>
      <c r="D19" s="141"/>
      <c r="E19" s="141"/>
      <c r="F19" s="141"/>
      <c r="G19" s="137"/>
      <c r="H19" s="146"/>
      <c r="I19" s="149"/>
      <c r="J19" s="47"/>
      <c r="K19" s="47"/>
      <c r="M19" s="50"/>
      <c r="N19" s="50"/>
    </row>
    <row r="20" spans="1:14" ht="228" customHeight="1" x14ac:dyDescent="0.25">
      <c r="A20" s="58" t="s">
        <v>76</v>
      </c>
      <c r="B20" s="59" t="s">
        <v>77</v>
      </c>
      <c r="C20" s="10" t="s">
        <v>16</v>
      </c>
      <c r="D20" s="11">
        <v>152</v>
      </c>
      <c r="E20" s="8"/>
      <c r="F20" s="8"/>
      <c r="G20" s="137"/>
      <c r="H20" s="146"/>
      <c r="I20" s="149"/>
      <c r="J20" s="47"/>
      <c r="K20" s="47"/>
    </row>
    <row r="21" spans="1:14" x14ac:dyDescent="0.25">
      <c r="A21" s="25">
        <v>3</v>
      </c>
      <c r="B21" s="106" t="s">
        <v>21</v>
      </c>
      <c r="C21" s="106"/>
      <c r="D21" s="106"/>
      <c r="E21" s="106"/>
      <c r="F21" s="106"/>
      <c r="G21" s="28"/>
      <c r="H21" s="146"/>
      <c r="I21" s="149"/>
      <c r="J21" s="47"/>
      <c r="K21" s="47"/>
    </row>
    <row r="22" spans="1:14" ht="15" customHeight="1" x14ac:dyDescent="0.25">
      <c r="A22" s="66">
        <v>3.1</v>
      </c>
      <c r="B22" s="138" t="s">
        <v>78</v>
      </c>
      <c r="C22" s="138"/>
      <c r="D22" s="138"/>
      <c r="E22" s="138"/>
      <c r="F22" s="138"/>
      <c r="G22" s="137"/>
      <c r="H22" s="155"/>
      <c r="I22" s="154"/>
      <c r="J22" s="47"/>
      <c r="K22" s="47"/>
    </row>
    <row r="23" spans="1:14" ht="189.75" customHeight="1" x14ac:dyDescent="0.25">
      <c r="A23" s="58" t="s">
        <v>79</v>
      </c>
      <c r="B23" s="59" t="s">
        <v>80</v>
      </c>
      <c r="C23" s="10" t="s">
        <v>16</v>
      </c>
      <c r="D23" s="11">
        <v>70</v>
      </c>
      <c r="E23" s="8"/>
      <c r="F23" s="8"/>
      <c r="G23" s="137"/>
      <c r="H23" s="70"/>
      <c r="I23" s="54"/>
      <c r="J23" s="47"/>
      <c r="K23" s="47"/>
    </row>
    <row r="24" spans="1:14" s="22" customFormat="1" x14ac:dyDescent="0.25">
      <c r="A24" s="66">
        <v>3.2</v>
      </c>
      <c r="B24" s="138" t="s">
        <v>81</v>
      </c>
      <c r="C24" s="138"/>
      <c r="D24" s="138"/>
      <c r="E24" s="138"/>
      <c r="F24" s="138"/>
      <c r="G24" s="137"/>
      <c r="H24" s="145"/>
      <c r="I24" s="148"/>
    </row>
    <row r="25" spans="1:14" s="22" customFormat="1" x14ac:dyDescent="0.25">
      <c r="A25" s="58" t="s">
        <v>82</v>
      </c>
      <c r="B25" s="136" t="s">
        <v>83</v>
      </c>
      <c r="C25" s="136"/>
      <c r="D25" s="136"/>
      <c r="E25" s="136"/>
      <c r="F25" s="136"/>
      <c r="G25" s="137"/>
      <c r="H25" s="146"/>
      <c r="I25" s="149"/>
    </row>
    <row r="26" spans="1:14" ht="200.25" customHeight="1" x14ac:dyDescent="0.25">
      <c r="A26" s="58" t="s">
        <v>84</v>
      </c>
      <c r="B26" s="59" t="s">
        <v>85</v>
      </c>
      <c r="C26" s="10" t="s">
        <v>16</v>
      </c>
      <c r="D26" s="11">
        <v>170</v>
      </c>
      <c r="E26" s="8"/>
      <c r="F26" s="8"/>
      <c r="G26" s="137"/>
      <c r="H26" s="146"/>
      <c r="I26" s="149"/>
      <c r="J26" s="31"/>
      <c r="K26" s="31"/>
    </row>
    <row r="27" spans="1:14" ht="26.4" x14ac:dyDescent="0.25">
      <c r="A27" s="10"/>
      <c r="B27" s="62" t="s">
        <v>86</v>
      </c>
      <c r="C27" s="1" t="s">
        <v>87</v>
      </c>
      <c r="D27" s="4">
        <v>255</v>
      </c>
      <c r="E27" s="37"/>
      <c r="F27" s="12"/>
      <c r="G27" s="137"/>
      <c r="H27" s="146"/>
      <c r="I27" s="149"/>
      <c r="J27" s="47"/>
      <c r="K27" s="47"/>
    </row>
    <row r="28" spans="1:14" x14ac:dyDescent="0.25">
      <c r="A28" s="66">
        <v>3.3</v>
      </c>
      <c r="B28" s="138" t="s">
        <v>88</v>
      </c>
      <c r="C28" s="138"/>
      <c r="D28" s="138"/>
      <c r="E28" s="138"/>
      <c r="F28" s="138"/>
      <c r="G28" s="137"/>
      <c r="H28" s="146"/>
      <c r="I28" s="149"/>
      <c r="J28" s="47"/>
      <c r="K28" s="47"/>
    </row>
    <row r="29" spans="1:14" x14ac:dyDescent="0.25">
      <c r="A29" s="58" t="s">
        <v>89</v>
      </c>
      <c r="B29" s="136" t="s">
        <v>90</v>
      </c>
      <c r="C29" s="136"/>
      <c r="D29" s="136"/>
      <c r="E29" s="136"/>
      <c r="F29" s="136"/>
      <c r="G29" s="137"/>
      <c r="H29" s="146"/>
      <c r="I29" s="149"/>
      <c r="J29" s="31"/>
      <c r="K29" s="31"/>
    </row>
    <row r="30" spans="1:14" ht="254.25" customHeight="1" x14ac:dyDescent="0.25">
      <c r="A30" s="58" t="s">
        <v>91</v>
      </c>
      <c r="B30" s="59" t="s">
        <v>92</v>
      </c>
      <c r="C30" s="10" t="s">
        <v>16</v>
      </c>
      <c r="D30" s="11">
        <v>95</v>
      </c>
      <c r="E30" s="14"/>
      <c r="F30" s="8"/>
      <c r="G30" s="137"/>
      <c r="H30" s="146"/>
      <c r="I30" s="149"/>
      <c r="J30" s="31"/>
      <c r="K30" s="31"/>
    </row>
    <row r="31" spans="1:14" ht="17.25" customHeight="1" x14ac:dyDescent="0.25">
      <c r="A31" s="66">
        <v>3.4</v>
      </c>
      <c r="B31" s="138" t="s">
        <v>93</v>
      </c>
      <c r="C31" s="138"/>
      <c r="D31" s="138"/>
      <c r="E31" s="138"/>
      <c r="F31" s="138"/>
      <c r="G31" s="137"/>
      <c r="H31" s="146"/>
      <c r="I31" s="149"/>
      <c r="J31" s="47"/>
      <c r="K31" s="47"/>
    </row>
    <row r="32" spans="1:14" x14ac:dyDescent="0.25">
      <c r="A32" s="58" t="s">
        <v>94</v>
      </c>
      <c r="B32" s="136" t="s">
        <v>95</v>
      </c>
      <c r="C32" s="136"/>
      <c r="D32" s="136"/>
      <c r="E32" s="136"/>
      <c r="F32" s="136"/>
      <c r="G32" s="137"/>
      <c r="H32" s="155"/>
      <c r="I32" s="154"/>
      <c r="J32" s="31"/>
      <c r="K32" s="31"/>
    </row>
    <row r="33" spans="1:11" ht="68.400000000000006" customHeight="1" x14ac:dyDescent="0.25">
      <c r="A33" s="58" t="s">
        <v>96</v>
      </c>
      <c r="B33" s="59" t="s">
        <v>97</v>
      </c>
      <c r="C33" s="10" t="s">
        <v>16</v>
      </c>
      <c r="D33" s="11">
        <v>65</v>
      </c>
      <c r="E33" s="12"/>
      <c r="F33" s="12"/>
      <c r="G33" s="137"/>
      <c r="H33" s="71">
        <f>+ROUND(G34/1.13,0)</f>
        <v>0</v>
      </c>
      <c r="I33" s="28">
        <f>+ROUND(H33/1.35,0)</f>
        <v>0</v>
      </c>
      <c r="J33" s="31"/>
      <c r="K33" s="31"/>
    </row>
    <row r="34" spans="1:11" x14ac:dyDescent="0.25">
      <c r="A34" s="25">
        <v>4</v>
      </c>
      <c r="B34" s="106" t="s">
        <v>41</v>
      </c>
      <c r="C34" s="106"/>
      <c r="D34" s="106"/>
      <c r="E34" s="106"/>
      <c r="F34" s="106"/>
      <c r="G34" s="28"/>
      <c r="H34" s="145"/>
      <c r="I34" s="148"/>
    </row>
    <row r="35" spans="1:11" x14ac:dyDescent="0.25">
      <c r="A35" s="66">
        <v>4.0999999999999996</v>
      </c>
      <c r="B35" s="135" t="s">
        <v>98</v>
      </c>
      <c r="C35" s="135"/>
      <c r="D35" s="135"/>
      <c r="E35" s="135"/>
      <c r="F35" s="135"/>
      <c r="G35" s="148"/>
      <c r="H35" s="146"/>
      <c r="I35" s="149"/>
      <c r="J35" s="51"/>
      <c r="K35" s="51"/>
    </row>
    <row r="36" spans="1:11" ht="148.5" customHeight="1" x14ac:dyDescent="0.25">
      <c r="A36" s="58" t="s">
        <v>99</v>
      </c>
      <c r="B36" s="15" t="s">
        <v>28</v>
      </c>
      <c r="C36" s="10" t="s">
        <v>16</v>
      </c>
      <c r="D36" s="11">
        <v>150</v>
      </c>
      <c r="E36" s="16"/>
      <c r="F36" s="8"/>
      <c r="G36" s="149"/>
      <c r="H36" s="146"/>
      <c r="I36" s="149"/>
      <c r="J36" s="51"/>
      <c r="K36" s="51"/>
    </row>
    <row r="37" spans="1:11" ht="53.25" customHeight="1" x14ac:dyDescent="0.25">
      <c r="A37" s="58" t="s">
        <v>100</v>
      </c>
      <c r="B37" s="13" t="s">
        <v>29</v>
      </c>
      <c r="C37" s="10" t="s">
        <v>30</v>
      </c>
      <c r="D37" s="11">
        <v>45</v>
      </c>
      <c r="E37" s="12"/>
      <c r="F37" s="12"/>
      <c r="G37" s="149"/>
      <c r="H37" s="146"/>
      <c r="I37" s="149"/>
      <c r="J37" s="48"/>
      <c r="K37" s="48"/>
    </row>
    <row r="38" spans="1:11" ht="26.4" x14ac:dyDescent="0.25">
      <c r="A38" s="58" t="s">
        <v>101</v>
      </c>
      <c r="B38" s="13" t="s">
        <v>102</v>
      </c>
      <c r="C38" s="10" t="s">
        <v>16</v>
      </c>
      <c r="D38" s="4">
        <v>150</v>
      </c>
      <c r="E38" s="2"/>
      <c r="F38" s="2"/>
      <c r="G38" s="149"/>
      <c r="H38" s="145"/>
      <c r="I38" s="148"/>
    </row>
    <row r="39" spans="1:11" x14ac:dyDescent="0.25">
      <c r="A39" s="66">
        <v>4.2</v>
      </c>
      <c r="B39" s="135" t="s">
        <v>41</v>
      </c>
      <c r="C39" s="135"/>
      <c r="D39" s="135"/>
      <c r="E39" s="135"/>
      <c r="F39" s="135"/>
      <c r="G39" s="149"/>
      <c r="H39" s="146"/>
      <c r="I39" s="149"/>
    </row>
    <row r="40" spans="1:11" ht="29.25" customHeight="1" x14ac:dyDescent="0.25">
      <c r="A40" s="58" t="s">
        <v>103</v>
      </c>
      <c r="B40" s="13" t="s">
        <v>104</v>
      </c>
      <c r="C40" s="10" t="s">
        <v>16</v>
      </c>
      <c r="D40" s="11">
        <v>80</v>
      </c>
      <c r="E40" s="12"/>
      <c r="F40" s="12"/>
      <c r="G40" s="149"/>
      <c r="H40" s="146"/>
      <c r="I40" s="149"/>
      <c r="J40" s="31"/>
    </row>
    <row r="41" spans="1:11" x14ac:dyDescent="0.25">
      <c r="A41" s="58" t="s">
        <v>105</v>
      </c>
      <c r="B41" s="13" t="s">
        <v>106</v>
      </c>
      <c r="C41" s="10" t="s">
        <v>16</v>
      </c>
      <c r="D41" s="52">
        <v>544</v>
      </c>
      <c r="E41" s="12"/>
      <c r="F41" s="12"/>
      <c r="G41" s="149"/>
      <c r="H41" s="146"/>
      <c r="I41" s="149"/>
      <c r="J41" s="31"/>
    </row>
    <row r="42" spans="1:11" ht="55.5" customHeight="1" x14ac:dyDescent="0.25">
      <c r="A42" s="58" t="s">
        <v>107</v>
      </c>
      <c r="B42" s="53" t="s">
        <v>108</v>
      </c>
      <c r="C42" s="10" t="s">
        <v>16</v>
      </c>
      <c r="D42" s="52">
        <v>30</v>
      </c>
      <c r="E42" s="12"/>
      <c r="F42" s="12"/>
      <c r="G42" s="149"/>
      <c r="H42" s="146"/>
      <c r="I42" s="149"/>
      <c r="J42" s="51"/>
    </row>
    <row r="43" spans="1:11" ht="27.75" customHeight="1" x14ac:dyDescent="0.25">
      <c r="A43" s="58" t="s">
        <v>109</v>
      </c>
      <c r="B43" s="34" t="s">
        <v>110</v>
      </c>
      <c r="C43" s="37" t="s">
        <v>16</v>
      </c>
      <c r="D43" s="4">
        <v>62</v>
      </c>
      <c r="E43" s="2"/>
      <c r="F43" s="12"/>
      <c r="G43" s="149"/>
      <c r="H43" s="146"/>
      <c r="I43" s="149"/>
      <c r="J43" s="31"/>
    </row>
    <row r="44" spans="1:11" ht="56.25" customHeight="1" x14ac:dyDescent="0.25">
      <c r="A44" s="58" t="s">
        <v>111</v>
      </c>
      <c r="B44" s="3" t="s">
        <v>47</v>
      </c>
      <c r="C44" s="1" t="s">
        <v>34</v>
      </c>
      <c r="D44" s="4">
        <v>1</v>
      </c>
      <c r="E44" s="2"/>
      <c r="F44" s="12"/>
      <c r="G44" s="149"/>
      <c r="H44" s="146"/>
      <c r="I44" s="149"/>
      <c r="J44" s="31"/>
    </row>
    <row r="45" spans="1:11" x14ac:dyDescent="0.25">
      <c r="A45" s="58" t="s">
        <v>112</v>
      </c>
      <c r="B45" s="13" t="s">
        <v>113</v>
      </c>
      <c r="C45" s="10" t="s">
        <v>30</v>
      </c>
      <c r="D45" s="52">
        <v>120</v>
      </c>
      <c r="E45" s="12"/>
      <c r="F45" s="12"/>
      <c r="G45" s="149"/>
      <c r="H45" s="146"/>
      <c r="I45" s="149"/>
      <c r="J45" s="31"/>
    </row>
    <row r="46" spans="1:11" ht="26.4" x14ac:dyDescent="0.25">
      <c r="A46" s="58" t="s">
        <v>114</v>
      </c>
      <c r="B46" s="3" t="s">
        <v>115</v>
      </c>
      <c r="C46" s="1" t="s">
        <v>36</v>
      </c>
      <c r="D46" s="4">
        <v>1</v>
      </c>
      <c r="E46" s="12"/>
      <c r="F46" s="12"/>
      <c r="G46" s="149"/>
      <c r="H46" s="146"/>
      <c r="I46" s="149"/>
      <c r="J46" s="31"/>
    </row>
    <row r="47" spans="1:11" ht="26.4" x14ac:dyDescent="0.25">
      <c r="A47" s="58" t="s">
        <v>116</v>
      </c>
      <c r="B47" s="3" t="s">
        <v>117</v>
      </c>
      <c r="C47" s="1" t="s">
        <v>36</v>
      </c>
      <c r="D47" s="4">
        <v>1</v>
      </c>
      <c r="E47" s="12"/>
      <c r="F47" s="12"/>
      <c r="G47" s="149"/>
      <c r="H47" s="146"/>
      <c r="I47" s="149"/>
      <c r="J47" s="31"/>
    </row>
    <row r="48" spans="1:11" x14ac:dyDescent="0.25">
      <c r="A48" s="66">
        <v>4.3</v>
      </c>
      <c r="B48" s="152" t="s">
        <v>118</v>
      </c>
      <c r="C48" s="152"/>
      <c r="D48" s="152"/>
      <c r="E48" s="152"/>
      <c r="F48" s="152"/>
      <c r="G48" s="149"/>
      <c r="H48" s="146"/>
      <c r="I48" s="149"/>
      <c r="J48" s="31"/>
    </row>
    <row r="49" spans="1:9" ht="116.25" customHeight="1" x14ac:dyDescent="0.25">
      <c r="A49" s="10" t="s">
        <v>119</v>
      </c>
      <c r="B49" s="3" t="s">
        <v>120</v>
      </c>
      <c r="C49" s="1" t="s">
        <v>30</v>
      </c>
      <c r="D49" s="4">
        <v>7</v>
      </c>
      <c r="E49" s="12"/>
      <c r="F49" s="12"/>
      <c r="G49" s="149"/>
      <c r="H49" s="146"/>
      <c r="I49" s="149"/>
    </row>
    <row r="50" spans="1:9" x14ac:dyDescent="0.25">
      <c r="A50" s="67">
        <v>4.4000000000000004</v>
      </c>
      <c r="B50" s="153" t="s">
        <v>121</v>
      </c>
      <c r="C50" s="153"/>
      <c r="D50" s="153"/>
      <c r="E50" s="153"/>
      <c r="F50" s="153"/>
      <c r="G50" s="149"/>
      <c r="H50" s="146"/>
      <c r="I50" s="149"/>
    </row>
    <row r="51" spans="1:9" ht="173.25" customHeight="1" thickBot="1" x14ac:dyDescent="0.3">
      <c r="A51" s="10" t="s">
        <v>122</v>
      </c>
      <c r="B51" s="13" t="s">
        <v>123</v>
      </c>
      <c r="C51" s="10" t="s">
        <v>124</v>
      </c>
      <c r="D51" s="52">
        <v>1</v>
      </c>
      <c r="E51" s="12"/>
      <c r="F51" s="12"/>
      <c r="G51" s="149"/>
      <c r="H51" s="147"/>
      <c r="I51" s="150"/>
    </row>
    <row r="52" spans="1:9" x14ac:dyDescent="0.25">
      <c r="A52" s="67">
        <v>4.5</v>
      </c>
      <c r="B52" s="153" t="s">
        <v>137</v>
      </c>
      <c r="C52" s="153"/>
      <c r="D52" s="153"/>
      <c r="E52" s="153"/>
      <c r="F52" s="153"/>
      <c r="G52" s="149"/>
      <c r="H52" s="72"/>
      <c r="I52" s="63"/>
    </row>
    <row r="53" spans="1:9" ht="105.6" x14ac:dyDescent="0.25">
      <c r="A53" s="10" t="s">
        <v>138</v>
      </c>
      <c r="B53" s="13" t="s">
        <v>139</v>
      </c>
      <c r="C53" s="84" t="s">
        <v>140</v>
      </c>
      <c r="D53" s="85">
        <v>1</v>
      </c>
      <c r="E53" s="86"/>
      <c r="F53" s="12"/>
      <c r="G53" s="154"/>
      <c r="H53" s="72"/>
      <c r="I53" s="63"/>
    </row>
    <row r="54" spans="1:9" x14ac:dyDescent="0.25">
      <c r="A54" s="75">
        <v>5</v>
      </c>
      <c r="B54" s="140" t="s">
        <v>125</v>
      </c>
      <c r="C54" s="140"/>
      <c r="D54" s="140"/>
      <c r="E54" s="140"/>
      <c r="F54" s="140"/>
      <c r="G54" s="83"/>
      <c r="H54" s="72"/>
      <c r="I54" s="63"/>
    </row>
    <row r="55" spans="1:9" x14ac:dyDescent="0.25">
      <c r="A55" s="76">
        <v>5.0999999999999996</v>
      </c>
      <c r="B55" s="77" t="s">
        <v>126</v>
      </c>
      <c r="C55" s="78" t="s">
        <v>124</v>
      </c>
      <c r="D55" s="82">
        <v>1</v>
      </c>
      <c r="E55" s="12"/>
      <c r="F55" s="12"/>
      <c r="G55" s="151"/>
      <c r="H55" s="72"/>
      <c r="I55" s="63"/>
    </row>
    <row r="56" spans="1:9" ht="26.4" x14ac:dyDescent="0.25">
      <c r="A56" s="76" t="s">
        <v>127</v>
      </c>
      <c r="B56" s="77" t="s">
        <v>128</v>
      </c>
      <c r="C56" s="78" t="s">
        <v>124</v>
      </c>
      <c r="D56" s="82">
        <v>1</v>
      </c>
      <c r="E56" s="12"/>
      <c r="F56" s="12"/>
      <c r="G56" s="151"/>
      <c r="H56" s="72"/>
      <c r="I56" s="63"/>
    </row>
    <row r="57" spans="1:9" x14ac:dyDescent="0.25">
      <c r="A57" s="76" t="s">
        <v>129</v>
      </c>
      <c r="B57" s="77" t="s">
        <v>130</v>
      </c>
      <c r="C57" s="78" t="s">
        <v>124</v>
      </c>
      <c r="D57" s="82">
        <v>1</v>
      </c>
      <c r="E57" s="12"/>
      <c r="F57" s="12"/>
      <c r="G57" s="151"/>
      <c r="H57" s="72"/>
      <c r="I57" s="63"/>
    </row>
    <row r="58" spans="1:9" ht="14.4" thickBot="1" x14ac:dyDescent="0.3">
      <c r="A58" s="76" t="s">
        <v>131</v>
      </c>
      <c r="B58" s="77" t="s">
        <v>132</v>
      </c>
      <c r="C58" s="78" t="s">
        <v>124</v>
      </c>
      <c r="D58" s="82">
        <v>1</v>
      </c>
      <c r="E58" s="12"/>
      <c r="F58" s="12"/>
      <c r="G58" s="151"/>
      <c r="H58" s="72"/>
      <c r="I58" s="63"/>
    </row>
    <row r="59" spans="1:9" ht="15.75" customHeight="1" x14ac:dyDescent="0.25">
      <c r="A59" s="139" t="s">
        <v>133</v>
      </c>
      <c r="B59" s="139"/>
      <c r="C59" s="139"/>
      <c r="D59" s="139"/>
      <c r="E59" s="139"/>
      <c r="F59" s="139"/>
      <c r="G59" s="79"/>
      <c r="H59" s="64" t="e">
        <f>H14+#REF!+H31</f>
        <v>#REF!</v>
      </c>
      <c r="I59" s="55" t="e">
        <f>I14+#REF!+I31</f>
        <v>#REF!</v>
      </c>
    </row>
    <row r="60" spans="1:9" ht="15" customHeight="1" x14ac:dyDescent="0.25">
      <c r="A60" s="139" t="s">
        <v>143</v>
      </c>
      <c r="B60" s="139"/>
      <c r="C60" s="139"/>
      <c r="D60" s="139"/>
      <c r="E60" s="139"/>
      <c r="F60" s="139"/>
      <c r="G60" s="79"/>
    </row>
    <row r="61" spans="1:9" ht="15" customHeight="1" x14ac:dyDescent="0.25">
      <c r="A61" s="139" t="s">
        <v>141</v>
      </c>
      <c r="B61" s="139"/>
      <c r="C61" s="139"/>
      <c r="D61" s="139"/>
      <c r="E61" s="139"/>
      <c r="F61" s="139"/>
      <c r="G61" s="80"/>
    </row>
    <row r="62" spans="1:9" ht="15" customHeight="1" x14ac:dyDescent="0.25">
      <c r="A62" s="139" t="s">
        <v>134</v>
      </c>
      <c r="B62" s="139"/>
      <c r="C62" s="139"/>
      <c r="D62" s="139"/>
      <c r="E62" s="139"/>
      <c r="F62" s="139"/>
      <c r="G62" s="79"/>
    </row>
    <row r="63" spans="1:9" ht="15" customHeight="1" x14ac:dyDescent="0.25">
      <c r="A63" s="139" t="s">
        <v>144</v>
      </c>
      <c r="B63" s="139"/>
      <c r="C63" s="139"/>
      <c r="D63" s="139"/>
      <c r="E63" s="139"/>
      <c r="F63" s="139"/>
      <c r="G63" s="80"/>
    </row>
    <row r="64" spans="1:9" ht="15" customHeight="1" x14ac:dyDescent="0.25">
      <c r="A64" s="139" t="s">
        <v>135</v>
      </c>
      <c r="B64" s="139"/>
      <c r="C64" s="139"/>
      <c r="D64" s="139"/>
      <c r="E64" s="139"/>
      <c r="F64" s="139"/>
      <c r="G64" s="79"/>
    </row>
    <row r="65" spans="1:11" ht="15" customHeight="1" x14ac:dyDescent="0.25">
      <c r="A65" s="143" t="s">
        <v>142</v>
      </c>
      <c r="B65" s="143"/>
      <c r="C65" s="143"/>
      <c r="D65" s="143"/>
      <c r="E65" s="143"/>
      <c r="F65" s="143"/>
      <c r="G65" s="80"/>
    </row>
    <row r="66" spans="1:11" x14ac:dyDescent="0.25">
      <c r="A66" s="144" t="s">
        <v>136</v>
      </c>
      <c r="B66" s="144"/>
      <c r="C66" s="144"/>
      <c r="D66" s="144"/>
      <c r="E66" s="144"/>
      <c r="F66" s="144"/>
      <c r="G66" s="81"/>
    </row>
    <row r="67" spans="1:11" ht="27.75" customHeight="1" x14ac:dyDescent="0.25">
      <c r="E67" s="142"/>
      <c r="F67" s="142"/>
      <c r="G67" s="50"/>
    </row>
    <row r="68" spans="1:11" ht="35.25" customHeight="1" x14ac:dyDescent="0.25">
      <c r="E68" s="142"/>
      <c r="F68" s="142"/>
      <c r="G68" s="56"/>
      <c r="H68" s="156"/>
      <c r="I68" s="156"/>
      <c r="J68" s="156"/>
      <c r="K68" s="156"/>
    </row>
    <row r="69" spans="1:11" x14ac:dyDescent="0.25">
      <c r="C69" s="142"/>
      <c r="D69" s="142"/>
      <c r="E69" s="142"/>
      <c r="F69" s="142"/>
      <c r="G69" s="157"/>
      <c r="H69" s="156"/>
      <c r="I69" s="156"/>
      <c r="J69" s="156"/>
      <c r="K69" s="156"/>
    </row>
    <row r="70" spans="1:11" x14ac:dyDescent="0.25">
      <c r="G70" s="158"/>
      <c r="H70" s="156"/>
      <c r="I70" s="156"/>
      <c r="J70" s="156"/>
      <c r="K70" s="156"/>
    </row>
    <row r="71" spans="1:11" x14ac:dyDescent="0.25">
      <c r="G71" s="156"/>
      <c r="H71" s="156"/>
      <c r="I71" s="156"/>
      <c r="J71" s="156"/>
      <c r="K71" s="156"/>
    </row>
    <row r="72" spans="1:11" x14ac:dyDescent="0.25">
      <c r="G72" s="156"/>
      <c r="H72" s="156"/>
      <c r="I72" s="156"/>
      <c r="J72" s="156"/>
      <c r="K72" s="156"/>
    </row>
  </sheetData>
  <mergeCells count="54">
    <mergeCell ref="I15:I22"/>
    <mergeCell ref="I34:I37"/>
    <mergeCell ref="H24:H32"/>
    <mergeCell ref="I24:I32"/>
    <mergeCell ref="H34:H37"/>
    <mergeCell ref="H15:H22"/>
    <mergeCell ref="H38:H51"/>
    <mergeCell ref="I38:I51"/>
    <mergeCell ref="A60:F60"/>
    <mergeCell ref="A61:F61"/>
    <mergeCell ref="A62:F62"/>
    <mergeCell ref="G55:G58"/>
    <mergeCell ref="B48:F48"/>
    <mergeCell ref="B50:F50"/>
    <mergeCell ref="B52:F52"/>
    <mergeCell ref="G35:G53"/>
    <mergeCell ref="E68:F68"/>
    <mergeCell ref="C69:F69"/>
    <mergeCell ref="B28:F28"/>
    <mergeCell ref="B34:F34"/>
    <mergeCell ref="E67:F67"/>
    <mergeCell ref="A63:F63"/>
    <mergeCell ref="A64:F64"/>
    <mergeCell ref="A65:F65"/>
    <mergeCell ref="A66:F66"/>
    <mergeCell ref="B29:F29"/>
    <mergeCell ref="B32:F32"/>
    <mergeCell ref="B14:F14"/>
    <mergeCell ref="B21:F21"/>
    <mergeCell ref="B35:F35"/>
    <mergeCell ref="B31:F31"/>
    <mergeCell ref="B54:F54"/>
    <mergeCell ref="B22:F22"/>
    <mergeCell ref="B18:F18"/>
    <mergeCell ref="B15:F15"/>
    <mergeCell ref="B16:F16"/>
    <mergeCell ref="B19:F19"/>
    <mergeCell ref="B25:F25"/>
    <mergeCell ref="G22:G33"/>
    <mergeCell ref="G15:G20"/>
    <mergeCell ref="B24:F24"/>
    <mergeCell ref="A59:F59"/>
    <mergeCell ref="B39:F39"/>
    <mergeCell ref="A1:I1"/>
    <mergeCell ref="A2:I2"/>
    <mergeCell ref="A3:I3"/>
    <mergeCell ref="A4:I4"/>
    <mergeCell ref="G7:G13"/>
    <mergeCell ref="H7:H13"/>
    <mergeCell ref="I7:I13"/>
    <mergeCell ref="B6:F6"/>
    <mergeCell ref="B7:F7"/>
    <mergeCell ref="B13:F13"/>
    <mergeCell ref="B11:F11"/>
  </mergeCells>
  <printOptions horizontalCentered="1"/>
  <pageMargins left="0.25" right="0.25" top="0.75" bottom="0.75" header="0.3" footer="0.3"/>
  <pageSetup scale="70" fitToHeight="0" orientation="portrait" horizontalDpi="1200" verticalDpi="1200" r:id="rId1"/>
  <rowBreaks count="3" manualBreakCount="3">
    <brk id="20" max="6" man="1"/>
    <brk id="33" max="6" man="1"/>
    <brk id="5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11.4414062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PRESUPUESTO</vt:lpstr>
      <vt:lpstr>PLAN DE OFERTA</vt:lpstr>
      <vt:lpstr>Hoja1</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Pérez</dc:creator>
  <cp:keywords/>
  <dc:description/>
  <cp:lastModifiedBy>Christian Campos</cp:lastModifiedBy>
  <cp:revision/>
  <cp:lastPrinted>2023-07-06T17:20:55Z</cp:lastPrinted>
  <dcterms:created xsi:type="dcterms:W3CDTF">2023-03-14T21:05:52Z</dcterms:created>
  <dcterms:modified xsi:type="dcterms:W3CDTF">2023-07-13T18:36:14Z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2023-04-19T20:57:01Z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ae56b025-bc7f-47db-ab07-99b5b18f0081</vt:lpwstr>
  </property>
  <property fmtid="{D5CDD505-2E9C-101B-9397-08002B2CF9AE}" pid="8" name="MSIP_Label_1127a2b6-15f0-419d-9b28-c70a2bd9d8e7_ContentBits">
    <vt:lpwstr>0</vt:lpwstr>
  </property>
</Properties>
</file>