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E:\ARCHIVOS\ESCRITORIO\BANCO MUNDIAL\PACK1-INTEGRADOS V3\Lote 15\12767 - ESCUELA DE EDUCACIÓN PARVULARIA DE USULUTÁN\DOCUMENTOS COMPLEMENTARIOS\PLAN DE OFERTA\"/>
    </mc:Choice>
  </mc:AlternateContent>
  <xr:revisionPtr revIDLastSave="0" documentId="13_ncr:1_{BD70DAFA-9DC6-4EBD-8273-C160BB4891B4}" xr6:coauthVersionLast="47" xr6:coauthVersionMax="47" xr10:uidLastSave="{00000000-0000-0000-0000-000000000000}"/>
  <bookViews>
    <workbookView xWindow="-108" yWindow="-108" windowWidth="23256" windowHeight="12456" firstSheet="1" activeTab="1" xr2:uid="{00000000-000D-0000-FFFF-FFFF00000000}"/>
  </bookViews>
  <sheets>
    <sheet name="PRESUPUESTO" sheetId="2" state="hidden" r:id="rId1"/>
    <sheet name="PLAN DE OFERTA" sheetId="4" r:id="rId2"/>
    <sheet name="Hoja1" sheetId="3" state="hidden" r:id="rId3"/>
  </sheets>
  <definedNames>
    <definedName name="_xlnm.Print_Area" localSheetId="1">'PLAN DE OFERTA'!$A$1:$G$66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4" l="1"/>
  <c r="D11" i="2" l="1"/>
  <c r="F40" i="2"/>
  <c r="F41" i="2"/>
  <c r="F39" i="2"/>
  <c r="F37" i="2" l="1"/>
  <c r="D34" i="2"/>
  <c r="D31" i="2"/>
  <c r="D22" i="2"/>
  <c r="D21" i="2"/>
  <c r="D14" i="2"/>
  <c r="H14" i="4" l="1"/>
  <c r="I14" i="4" s="1"/>
  <c r="I59" i="4" s="1"/>
  <c r="H33" i="4"/>
  <c r="I33" i="4" s="1"/>
  <c r="H6" i="4"/>
  <c r="I6" i="4" s="1"/>
  <c r="F36" i="2"/>
  <c r="F38" i="2"/>
  <c r="H59" i="4" l="1"/>
  <c r="F35" i="2"/>
  <c r="F34" i="2"/>
  <c r="G32" i="2" s="1"/>
  <c r="F18" i="2" l="1"/>
  <c r="F11" i="2"/>
  <c r="F31" i="2"/>
  <c r="F30" i="2"/>
  <c r="F17" i="2"/>
  <c r="F27" i="2"/>
  <c r="F26" i="2"/>
  <c r="F25" i="2"/>
  <c r="F22" i="2"/>
  <c r="F21" i="2"/>
  <c r="F12" i="2"/>
  <c r="F10" i="2"/>
  <c r="F16" i="2"/>
  <c r="F14" i="2"/>
  <c r="G13" i="2" s="1"/>
  <c r="G28" i="2" l="1"/>
  <c r="G19" i="2"/>
  <c r="G23" i="2"/>
  <c r="G15" i="2"/>
  <c r="G8" i="2"/>
  <c r="G42" i="2" l="1"/>
</calcChain>
</file>

<file path=xl/sharedStrings.xml><?xml version="1.0" encoding="utf-8"?>
<sst xmlns="http://schemas.openxmlformats.org/spreadsheetml/2006/main" count="205" uniqueCount="145">
  <si>
    <t>MINISTERIO DE EDUCACIÓN CIENCIA Y TECNOLOGÍA</t>
  </si>
  <si>
    <t>PROYECTO: ESCUELA DE EDUCACIÓN PARVULARIA MARÍA SALAZAR VIUDA DE MAGAÑA</t>
  </si>
  <si>
    <t>MUNICIPIO: AHUACHAPÁN</t>
  </si>
  <si>
    <t xml:space="preserve">DEPARTAMENTO:  AHUACHAPÁN          CÓDIGO:  10008            </t>
  </si>
  <si>
    <t>PRECIO UNITARIO POR CANTIDAD DE OBRA</t>
  </si>
  <si>
    <t>COSTOS UNITARIOS INCLUYE : DIRECTOS, INDIRECTOS E IVA</t>
  </si>
  <si>
    <t>No.</t>
  </si>
  <si>
    <t xml:space="preserve">DESCRIPCIÓN/PARTIDA </t>
  </si>
  <si>
    <t>UNIDAD</t>
  </si>
  <si>
    <t>CANTIDAD</t>
  </si>
  <si>
    <t>PRECIO UNITARIO</t>
  </si>
  <si>
    <t xml:space="preserve"> SUB-TOTAL </t>
  </si>
  <si>
    <t xml:space="preserve"> TOTAL PARTIDA </t>
  </si>
  <si>
    <t>OBRAS PRELIMINARES</t>
  </si>
  <si>
    <t>Demoliciones y Desmontaje</t>
  </si>
  <si>
    <t xml:space="preserve">Demolición y desalojo de piso  de ladrillo de cemento existente </t>
  </si>
  <si>
    <t>m²</t>
  </si>
  <si>
    <t>Demolición de pared, incluye desalojo de ripio</t>
  </si>
  <si>
    <t>Demolición y desalojo de piso de cemento o piso de concreto.</t>
  </si>
  <si>
    <t>REHABILITACIONES Y REPARACIONES</t>
  </si>
  <si>
    <t>m2 REHABILITACIÓN DE 1 AULA QUE INCLUYE:
Cambio de Cubierta de techo a techo insulado, Incluye limpieza y pintura estructura de soporte, Pletina y Capote
Canales, Bajadas aguas lluvias y Fascia.
Ventanas corredizas.
Defensas tipo cuadrícula.
Piso tipo porcelanato y Zócalo.
Repello, Afinado y Pintura  a media altura lavable y el resto acrilica.
Cambio Sistema Electrico y Luminarias.
Ventiladores
Detector de Humo
Circuito Cerrado
Pizarra y mueble</t>
  </si>
  <si>
    <t>CONSTRUCCIONES</t>
  </si>
  <si>
    <t>m2 CONSTRUCCIÓN DE 1 AULA QUE INCLUYE:
Fundaciones y paredes de bloque de concreto de 15cm
Cubierta de techo a techo insulado, Incluye estructura de soporte, Capote.
Canales, Bajadas aguas lluvias y Fascia.
Ventanas corredizas.
Defensas tipo cuadrícula.
Piso tipo porcelanato y Zócalo.
Repello, Afinado y Pintura  a media altura lavable y el resto acrilica.
Sistema Electrico y Luminarias.
Ventiladores
Detector de Humo
Circuito Cerrado
Pizarra y mueble</t>
  </si>
  <si>
    <t>m2 CONSTRUCCIÓN DE SERVICIOS SANITARIOS QUE INCLUYE:
Fundaciones y paredes de bloque de concreto de 15cm
Cubierta de techo insulado, Incluye estructura de soporte,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Lavabrazos</t>
  </si>
  <si>
    <t xml:space="preserve">Construcción de bodega cocina comedor, de acuerdo a planos y especificaciones técnicas, incluyen: suministro de material y mano de obra para la construcción de bodega cocina comedor, de acuerdo a planos y especificaciones técnicas, (el sistema eléctrico a instalar debe llevar tubería rígida)                                                         </t>
  </si>
  <si>
    <t>sg</t>
  </si>
  <si>
    <t>CUBIERTAS Y PROTECCIONES</t>
  </si>
  <si>
    <t xml:space="preserve">Techo </t>
  </si>
  <si>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platina de 1 ½ x 1/8 plg. (En estructura de polín espacial), tornillería, desmontaje y desalojo de techo existente. Sobre los tornillos autorroscantes se deberá de colocar material bituminoso o un sellador impermeabilizante elastómero acrílico a base de agua, incluye pintura general en estructura de techo existente, hechura de cepos.</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</si>
  <si>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</si>
  <si>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ml</t>
  </si>
  <si>
    <t xml:space="preserve">PUERTAS </t>
  </si>
  <si>
    <t>Puertas</t>
  </si>
  <si>
    <t>ACCESO PEATONAL. Suministro e instalación de puerta doble hoja con elementos horizontales de tubo estructural de 4"x2" chapa 14, contramarco con ángulo de 1 1/2"x3/16", pintado con 2 manos de anticorrosivo y una mano de esmalte color negro, incluye 3 bisagras por hoja, chapa de parche de primera calidad. Según detalle en planos.</t>
  </si>
  <si>
    <t>u</t>
  </si>
  <si>
    <t>Suministro e instalación puerta abatible de una Hoja, Fabricada en Acero Rolado en Frio de 0.73 mm G40, con refuerzo para ventanilla y manija, mocheta SR de una hoja, fabricada en acero G-40 Cal. 16, con pintura al horno, con Refuerzos Internos para 3 Bisagras de 4”, cerradura de Entrada Llave/MAriposa cromada con cilindro de latón 70 mm, Ventana 4x27” con Marco y contramarco, vidrio claro de 7 mm. de acero rolado en frio de 0.80 mm con tornillería interna y Sello contra humedad.</t>
  </si>
  <si>
    <t>c/u</t>
  </si>
  <si>
    <t xml:space="preserve">Suministro e instalación de puerta de melanina y marco de aluminio con pasador al interior. Ancho= 0.90 mts x Alto=1.20 mts. </t>
  </si>
  <si>
    <t xml:space="preserve">ACABADOS </t>
  </si>
  <si>
    <t xml:space="preserve">Suministro e instalación de Porcelanato de 60x60, color beige acabado mate, espesor 9 mm, pei 5, tráfico intenso. Pegamento especial para porcelanato </t>
  </si>
  <si>
    <t xml:space="preserve">Suministro y aplicación de pintura de agua acrílica lavable de primera calidad, acabado mate, incluye limpieza y preparación de paredes con base. Dos manos acabado uniforme. </t>
  </si>
  <si>
    <t>OBRAS EXTERIORES</t>
  </si>
  <si>
    <t>Engramado con grama San agustín</t>
  </si>
  <si>
    <t>Suministro e instalación de baldosas podotáctiles de 0.2 x 0.2 m, e = 0.05m, concreto resistencia 210 kg/cm2. Tipo Franjas y botones, según diseño, para señalizar caminamientos</t>
  </si>
  <si>
    <t>Construcción de rampa de acceso, forjada y pavimentada con piso de concreto 0.07m f'c=180 kg/cm²</t>
  </si>
  <si>
    <t>Construcción de Base de concreto e= 7.0 cms, f'c=180 kg/cms, refuerzo de varilla de 1/4 @ 30 cm en a.s.</t>
  </si>
  <si>
    <t>Colocación de Base de suelo cemento 20:1, espesor 0.10 cm, para pisos (todos lo pisos en primer nivel como adoquines, baldosas, concreto, cerámica o porcelanato) incluye todos los materiales.</t>
  </si>
  <si>
    <t>Construcción de trampa de grasa de 0.50x0.50x0.60 m, (cotas Internas) con base de concreto, pared de ladrillo de barro p/lazo repelladas y afinadas SC 0.15x0.10 2N°3 GN°2 a cada 0.15 mts, tapadera de concreto E=0.10 mts N°3 a cada 0.15 mtsA.S. Fc= 210 Kg/cm². y según diseño.</t>
  </si>
  <si>
    <t>Suministro e instalación de de cortina metálica enrollable</t>
  </si>
  <si>
    <t>PRECIO FACHADA</t>
  </si>
  <si>
    <t>TOTAL (Incluye costos Indirectos + IVA)</t>
  </si>
  <si>
    <t>PROYECTO: ESCUELA DE EDUCACIÓN PARVULARIA DE USULUTÁN</t>
  </si>
  <si>
    <t>MUNICIPIO: USULUTÁN</t>
  </si>
  <si>
    <t xml:space="preserve">DEPARTAMENTO:  USULUTÁN          CÓDIGO:  12767            </t>
  </si>
  <si>
    <t>COSTO SIN IVA</t>
  </si>
  <si>
    <t>COSTO DIRECTO</t>
  </si>
  <si>
    <t>DEMOLICIONES Y DESMONTAJES</t>
  </si>
  <si>
    <t>1.1.1</t>
  </si>
  <si>
    <t>Demolición y desalojo de piso  de ladrillo de cemento existente  (módulo de baños)</t>
  </si>
  <si>
    <t>1.1.2</t>
  </si>
  <si>
    <t>Demolición de pared, incluye desalojo de ripio (administración actual, módulo de baños y aula a rehabilitar para nueva administración)</t>
  </si>
  <si>
    <t>1.1.3</t>
  </si>
  <si>
    <t>Demolición y desalojo de piso de cemento o piso de concreto. (área exterior de módulo de baños indicado en plano de demoliciones)</t>
  </si>
  <si>
    <t>INTERVENCIONES EN VEGETACION EXISTENTE</t>
  </si>
  <si>
    <t>1.2.1</t>
  </si>
  <si>
    <t>Tala y remoción de árboles, incluye: (tala, destronconado, desraizado y permiso de tala).</t>
  </si>
  <si>
    <t>Nota: Las área a demoler se indica en plano de demolición, se deberá hacer los desalojos de material a un lugar autorizado, e incluye permiso de demolicion.</t>
  </si>
  <si>
    <t xml:space="preserve">REHABILITACIONES </t>
  </si>
  <si>
    <t>MÓDULO A (AULAS  1 - 6 )</t>
  </si>
  <si>
    <t>2.1.1</t>
  </si>
  <si>
    <t xml:space="preserve"> MODULO DE 6 AULAS (AULAS 1 - 6 )</t>
  </si>
  <si>
    <t>2.1.1.1</t>
  </si>
  <si>
    <t xml:space="preserve">REHABILITACIÓN DE 6 AULAS QUE INCLUYE:
Cambio de cubierta a techo insulado,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</si>
  <si>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MÓDULO B (AULAS 7 - 8 )</t>
  </si>
  <si>
    <t>2.2.1</t>
  </si>
  <si>
    <t xml:space="preserve"> MODULO DE 2 AULA (AULAS 7-8 )</t>
  </si>
  <si>
    <t>2.2.1.1</t>
  </si>
  <si>
    <t xml:space="preserve">REHABILITACIÓN DE 2 AULAS QUE INCLUYE:
Cambio de cubierta a techo insulado,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</si>
  <si>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MÓDULO C (ADMINISTRACIÓN)</t>
  </si>
  <si>
    <t>3.1.1</t>
  </si>
  <si>
    <t>CONSTRUCCION DE ADMINISTRACION QUE INCLUYE:
Fundaciones, paredes de bloque de concreto de 15cm y divisiones interiores livianas de tabla yeso. Cubierta a techo insulado,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</si>
  <si>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MÓDULO D (AULAS 9-11)</t>
  </si>
  <si>
    <t>3.2.1</t>
  </si>
  <si>
    <t xml:space="preserve"> MODULO DE 3 AULA (AULAS 9-11 )</t>
  </si>
  <si>
    <t>3.2.1.1</t>
  </si>
  <si>
    <t xml:space="preserve"> CONSTRUCCIÓN DE 3 AULAS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</si>
  <si>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Relleno compacto con material selecto (en área de módulo de 3 aulas a construir).</t>
  </si>
  <si>
    <t>m3</t>
  </si>
  <si>
    <t>MÓDULO E (SERVICIOS SANITARIOS)</t>
  </si>
  <si>
    <t>3.3.1</t>
  </si>
  <si>
    <t xml:space="preserve">SERVICIOS SANITARIOS DE BAÑOS DE 19 UNIDADES </t>
  </si>
  <si>
    <t>3.3.1.1</t>
  </si>
  <si>
    <t>CONSTRUCCIÓN DE SERVICIOS SANITARIOS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diviones internas enunciadas en acabados. Duchas.
Poceta de aseo y suministro e instalación de pila de 2 alas de polietileno
Nota: Se deberá diseñar sistema hidráulico y dejar las instalaciones de red potable y aguas negras conectada a la red pública en buenas condiciones de funcionamiento.</t>
  </si>
  <si>
    <t>MÓDULO G (COCINA, BODEGA DE ALIMENTOS Y COMEDOR)</t>
  </si>
  <si>
    <t>3.4.1</t>
  </si>
  <si>
    <t>COCINA, BODEGA DE ALIMENTOS Y COMEDOR.</t>
  </si>
  <si>
    <t>3.4.1.1</t>
  </si>
  <si>
    <t xml:space="preserve">CONSTRUCCION DE BODEGA, COCINA Y COMEDOR: de acuerdo a planos y especificaciones tecnicas, incluyen: suminstro de material y mano de obtra para la construccion de bodega, cocina y comedor, de acuerdo a planos y especificaciones tecnicas, (EL SISTEMA ELÉCTRICO A INSTALAR DEBE LLEVAR TUBERÍA RÍGIDA) Incluye trampa de grasa.       </t>
  </si>
  <si>
    <t>SALÓN DE USOS MÚLTIPLES (SUM)</t>
  </si>
  <si>
    <t>4.1.1</t>
  </si>
  <si>
    <t>4.1.2</t>
  </si>
  <si>
    <t>4.1.3</t>
  </si>
  <si>
    <t>Piso de concreto FC = 210 KG/CM2 ref.con electromalla 9/9 E=10 CMS ( incluye demolición y desalojo de material)</t>
  </si>
  <si>
    <t>4.2.1</t>
  </si>
  <si>
    <t>Piso de concreto FC = 210 KG/CM2 ref.con electromalla 9/9 E=10 CMS (en acera exterior, incluye demolición y desalojo de material)</t>
  </si>
  <si>
    <t>4.2.2</t>
  </si>
  <si>
    <t>Engramado con grama San agustín (áreas verdes indicadas)</t>
  </si>
  <si>
    <t>4.2.3</t>
  </si>
  <si>
    <t>Suministro e instalación de baldosas podotáctiles de 0.2 x 0.2 m, e = 0.05m, concreto resistencia 210 kg/cm2. Tipo Franjas y botones, según diseño, para señalizar caminamientos, incluye diseño de caminamientos.</t>
  </si>
  <si>
    <t>4.2.4</t>
  </si>
  <si>
    <t>Construcción de rampa, forjada y pavimentada con piso de concreto 0.07m f'c=180 kg/cm² (pendientes indicadas en planos, en pasillos se aplicará acabado de porcelanato)</t>
  </si>
  <si>
    <t>4.2.5</t>
  </si>
  <si>
    <t>4.2.6</t>
  </si>
  <si>
    <t xml:space="preserve">Barandal metálico h=1.10mts  HoGo vertical 1-1/4"@1.50+3 HoGo hotizontal de 1" </t>
  </si>
  <si>
    <t>4.2.7</t>
  </si>
  <si>
    <t>Suministro e instalación de juegos infantiles para Parvularia, Casa de juegos con tobogán plasticos.</t>
  </si>
  <si>
    <t>4.2.8</t>
  </si>
  <si>
    <t>Suministro e instalación de juegos infantiles para Parvularia de madera, con torre, deslizadores y columpios para un área de 4.80m x 4.80m.</t>
  </si>
  <si>
    <t>FACHADA</t>
  </si>
  <si>
    <t>4.3.1</t>
  </si>
  <si>
    <t xml:space="preserve">ACCESO PEATONAL PRINCIPAL.                  
Incluye:
-Excavaciones y construciones de fundaciones.                                                                                                                     
-Construcion de pared de block de concreto de 20X20X40 cm, repellado, afinado y pintado.                                                                                                                                                                                                                       
-Portón de acceso.
-Sistema electrico (luminaria y timpbre) 
-Area de saneamiento (lavamanos de pedal con instalaciones hidraulicas)
-Sumintro e intalaciones de letras acrilicas y placa. </t>
  </si>
  <si>
    <t>OBRAS ELÉCTRICAS EXTERIORES</t>
  </si>
  <si>
    <t>4.4.1</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</si>
  <si>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 </t>
  </si>
  <si>
    <t>S.G</t>
  </si>
  <si>
    <t>MEDIDAS AMBIENTALES Y SOCIALES</t>
  </si>
  <si>
    <t>Medidas Ambientales (ver documento complementario PGAS)</t>
  </si>
  <si>
    <t>5.2</t>
  </si>
  <si>
    <t>Medidas Sociales (Capacitaciones, rótulo, consultas, asambleas, oficina de queja, teléfono, buzones, etc.) (ver documento complementario PGAS)</t>
  </si>
  <si>
    <t>5.3</t>
  </si>
  <si>
    <t>Reubicacion Temporal Adecuaciones</t>
  </si>
  <si>
    <t>5.4</t>
  </si>
  <si>
    <t>Reubicacion Temporal Arrendamiento (incluye pagos de servicios basicos)</t>
  </si>
  <si>
    <t>TOTAL COSTOS DIRECTOS</t>
  </si>
  <si>
    <t>SUB TOTAL 1 (CD+IMPREVISTO+CI)</t>
  </si>
  <si>
    <t>SUB TOTAL 2 (SUBTOTAL 1 + IVA)</t>
  </si>
  <si>
    <t>COSTO TOTAL</t>
  </si>
  <si>
    <t>CONSTRUCCION DE TIENDA ESCOLAR</t>
  </si>
  <si>
    <t>4.5.1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</si>
  <si>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</si>
  <si>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</si>
  <si>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COSTO INDIRECTOS</t>
  </si>
  <si>
    <t>ARANCELES DE CONSTRUCCIÓN (PAGO CONTRA PRESENTACION DE RECIBO A NOMBRE MINEDUCYT)</t>
  </si>
  <si>
    <t>IMPREVISTOS</t>
  </si>
  <si>
    <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</si>
</sst>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_-&quot;$&quot;* #,##0.00_-;\-&quot;$&quot;* #,##0.00_-;_-&quot;$&quot;* &quot;-&quot;??_-;_-@_-"/>
    <numFmt numFmtId="166" formatCode="_-* #,##0.00_-;\-* #,##0.00_-;_-* &quot;-&quot;??_-;_-@_-"/>
    <numFmt numFmtId="167" formatCode="0.0"/>
  </numFmts>
  <fonts count="23" x14ac:knownFonts="1">
    <font>
      <sz val="11"/>
      <color theme="1"/>
      <name val="Calibri"/>
      <family val="2"/>
      <scheme val="minor"/>
    </font>
    <font>
      <sz val="11"/>
      <color theme="1"/>
      <name val="Calibri"/>
      <family val="2"/>
      <scheme val="minor"/>
    </font>
    <font>
      <sz val="10"/>
      <color theme="1"/>
      <name val="Swis721 Cn BT"/>
      <family val="2"/>
    </font>
    <font>
      <sz val="10"/>
      <name val="Swis721 Cn BT"/>
      <family val="2"/>
    </font>
    <font>
      <sz val="8"/>
      <name val="Calibri"/>
      <family val="2"/>
      <scheme val="minor"/>
    </font>
    <font>
      <b/>
      <sz val="10"/>
      <color theme="0"/>
      <name val="Swis721 Cn BT"/>
      <family val="2"/>
    </font>
    <font>
      <b/>
      <sz val="18"/>
      <color theme="0"/>
      <name val="Swis721 Cn BT"/>
      <family val="2"/>
    </font>
    <font>
      <b/>
      <sz val="11"/>
      <color theme="0"/>
      <name val="Swis721 Cn BT"/>
      <family val="2"/>
    </font>
    <font>
      <sz val="11"/>
      <name val="Swis721 Cn BT"/>
      <family val="2"/>
    </font>
    <font>
      <b/>
      <sz val="10"/>
      <name val="Swis721 Cn BT"/>
      <family val="2"/>
    </font>
    <font>
      <i/>
      <sz val="10"/>
      <name val="Swis721 Cn BT"/>
      <family val="2"/>
    </font>
    <font>
      <sz val="8"/>
      <name val="Swis721 Cn BT"/>
      <family val="2"/>
    </font>
    <font>
      <sz val="11"/>
      <color theme="0"/>
      <name val="Swis721 Cn BT"/>
      <family val="2"/>
    </font>
    <font>
      <b/>
      <sz val="11"/>
      <name val="Swis721 Cn BT"/>
      <family val="2"/>
    </font>
    <font>
      <b/>
      <sz val="10"/>
      <color theme="0"/>
      <name val="Arial"/>
      <family val="2"/>
    </font>
    <font>
      <b/>
      <sz val="18"/>
      <color theme="0"/>
      <name val="Arial"/>
      <family val="2"/>
    </font>
    <font>
      <sz val="10"/>
      <name val="Arial"/>
      <family val="2"/>
    </font>
    <font>
      <b/>
      <sz val="10"/>
      <name val="Arial"/>
      <family val="2"/>
    </font>
    <font>
      <sz val="10"/>
      <color theme="1"/>
      <name val="Arial"/>
      <family val="2"/>
    </font>
    <font>
      <b/>
      <sz val="10"/>
      <color rgb="FFFFFFFF"/>
      <name val="Swis721 Cn BT"/>
      <family val="2"/>
    </font>
    <font>
      <b/>
      <sz val="10"/>
      <color rgb="FFFFFFFF"/>
      <name val="Arial"/>
      <family val="2"/>
    </font>
    <font>
      <sz val="10"/>
      <color rgb="FF000000"/>
      <name val="Arial"/>
      <family val="2"/>
    </font>
    <font>
      <sz val="10"/>
      <color rgb="FF000000"/>
      <name val="Swis721 Cn BT"/>
      <family val="2"/>
    </font>
  </fonts>
  <fills count="9">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rgb="FFD9D9D9"/>
        <bgColor indexed="64"/>
      </patternFill>
    </fill>
    <fill>
      <patternFill patternType="solid">
        <fgColor rgb="FF333F4F"/>
        <bgColor rgb="FF333F4F"/>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3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auto="1"/>
      </right>
      <top/>
      <bottom style="medium">
        <color auto="1"/>
      </bottom>
      <diagonal/>
    </border>
    <border>
      <left style="thin">
        <color auto="1"/>
      </left>
      <right style="medium">
        <color auto="1"/>
      </right>
      <top style="medium">
        <color auto="1"/>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medium">
        <color auto="1"/>
      </right>
      <top/>
      <bottom style="thin">
        <color auto="1"/>
      </bottom>
      <diagonal/>
    </border>
    <border>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44" fontId="1" fillId="0" borderId="0" applyFont="0" applyFill="0" applyBorder="0" applyAlignment="0" applyProtection="0"/>
  </cellStyleXfs>
  <cellXfs count="159">
    <xf numFmtId="0" fontId="0" fillId="0" borderId="0" xfId="0"/>
    <xf numFmtId="0" fontId="2" fillId="0" borderId="2" xfId="0" applyFont="1" applyBorder="1" applyAlignment="1">
      <alignment horizontal="center" vertical="center" wrapText="1"/>
    </xf>
    <xf numFmtId="165" fontId="2" fillId="0" borderId="2" xfId="2" applyFont="1" applyFill="1" applyBorder="1" applyAlignment="1">
      <alignment horizontal="justify" vertical="center" wrapText="1"/>
    </xf>
    <xf numFmtId="0" fontId="2" fillId="0" borderId="2" xfId="0" applyFont="1" applyBorder="1" applyAlignment="1">
      <alignment horizontal="justify" vertical="center" wrapText="1"/>
    </xf>
    <xf numFmtId="2" fontId="2" fillId="0" borderId="2" xfId="0" applyNumberFormat="1" applyFont="1" applyBorder="1" applyAlignment="1">
      <alignment horizontal="center" vertical="center" wrapText="1"/>
    </xf>
    <xf numFmtId="0" fontId="2" fillId="0" borderId="4" xfId="0" applyFont="1" applyBorder="1" applyAlignment="1">
      <alignment horizontal="justify" vertical="center" wrapText="1"/>
    </xf>
    <xf numFmtId="2" fontId="3" fillId="0" borderId="5" xfId="0" applyNumberFormat="1" applyFont="1" applyBorder="1" applyAlignment="1">
      <alignment horizontal="center" vertical="center"/>
    </xf>
    <xf numFmtId="44" fontId="5" fillId="2" borderId="9" xfId="0" applyNumberFormat="1" applyFont="1" applyFill="1" applyBorder="1" applyAlignment="1">
      <alignment vertical="center" wrapText="1"/>
    </xf>
    <xf numFmtId="165" fontId="3" fillId="0" borderId="2" xfId="2" applyFont="1" applyBorder="1" applyAlignment="1">
      <alignment horizontal="justify" vertical="center" wrapText="1"/>
    </xf>
    <xf numFmtId="0" fontId="8" fillId="0" borderId="0" xfId="0" applyFont="1"/>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165" fontId="3" fillId="0" borderId="2" xfId="2" applyFont="1" applyFill="1" applyBorder="1" applyAlignment="1">
      <alignment horizontal="justify" vertical="center" wrapText="1"/>
    </xf>
    <xf numFmtId="0" fontId="3" fillId="0" borderId="2" xfId="0" applyFont="1" applyBorder="1" applyAlignment="1">
      <alignment horizontal="justify" vertical="center" wrapText="1"/>
    </xf>
    <xf numFmtId="165" fontId="8" fillId="0" borderId="2" xfId="2" applyFont="1" applyBorder="1" applyAlignment="1">
      <alignment horizontal="center" vertical="center"/>
    </xf>
    <xf numFmtId="0" fontId="3" fillId="0" borderId="2" xfId="0" applyFont="1" applyBorder="1" applyAlignment="1">
      <alignment horizontal="justify" vertical="top" wrapText="1"/>
    </xf>
    <xf numFmtId="165" fontId="8" fillId="0" borderId="2" xfId="2" applyFont="1" applyFill="1" applyBorder="1" applyAlignment="1">
      <alignment horizontal="center" vertical="center"/>
    </xf>
    <xf numFmtId="0" fontId="3" fillId="0" borderId="4" xfId="0" applyFont="1" applyBorder="1" applyAlignment="1">
      <alignment horizontal="left" vertical="center" wrapText="1"/>
    </xf>
    <xf numFmtId="2" fontId="10" fillId="0" borderId="2" xfId="0" applyNumberFormat="1" applyFont="1" applyBorder="1" applyAlignment="1">
      <alignment horizontal="center" vertical="center" wrapText="1"/>
    </xf>
    <xf numFmtId="165" fontId="3" fillId="0" borderId="5" xfId="2" applyFont="1" applyFill="1" applyBorder="1" applyAlignment="1">
      <alignment horizontal="justify" vertical="center" wrapText="1"/>
    </xf>
    <xf numFmtId="166" fontId="9" fillId="0" borderId="16" xfId="1" applyFont="1" applyBorder="1" applyAlignment="1">
      <alignment vertical="center" wrapText="1"/>
    </xf>
    <xf numFmtId="2" fontId="8" fillId="0" borderId="0" xfId="0" applyNumberFormat="1" applyFont="1"/>
    <xf numFmtId="0" fontId="12" fillId="0" borderId="0" xfId="0" applyFont="1"/>
    <xf numFmtId="0" fontId="10" fillId="0" borderId="2" xfId="0" applyFont="1" applyBorder="1" applyAlignment="1">
      <alignment horizontal="center" vertical="center" wrapText="1"/>
    </xf>
    <xf numFmtId="0" fontId="8" fillId="0" borderId="2" xfId="0" applyFont="1" applyBorder="1"/>
    <xf numFmtId="0" fontId="5" fillId="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4" fontId="5" fillId="2" borderId="2" xfId="0" applyNumberFormat="1" applyFont="1" applyFill="1" applyBorder="1" applyAlignment="1">
      <alignment vertical="center" wrapText="1"/>
    </xf>
    <xf numFmtId="0" fontId="11" fillId="3" borderId="2" xfId="0" applyFont="1" applyFill="1" applyBorder="1" applyAlignment="1">
      <alignment horizontal="center" wrapText="1"/>
    </xf>
    <xf numFmtId="0" fontId="8" fillId="0" borderId="2" xfId="0" applyFont="1" applyBorder="1" applyAlignment="1">
      <alignment horizontal="center"/>
    </xf>
    <xf numFmtId="0" fontId="8" fillId="0" borderId="0" xfId="0" applyFont="1" applyAlignment="1">
      <alignment vertical="center"/>
    </xf>
    <xf numFmtId="0" fontId="3" fillId="0" borderId="4" xfId="0" applyFont="1" applyBorder="1" applyAlignment="1">
      <alignment horizontal="justify" vertical="center" wrapText="1"/>
    </xf>
    <xf numFmtId="0" fontId="3" fillId="0" borderId="25" xfId="0" applyFont="1" applyBorder="1" applyAlignment="1">
      <alignment horizontal="justify" vertical="center"/>
    </xf>
    <xf numFmtId="0" fontId="2" fillId="0" borderId="2" xfId="0" applyFont="1" applyBorder="1" applyAlignment="1">
      <alignment horizontal="left" vertical="center" wrapText="1"/>
    </xf>
    <xf numFmtId="165" fontId="2" fillId="0" borderId="10" xfId="2" applyFont="1" applyFill="1" applyBorder="1" applyAlignment="1">
      <alignment horizontal="center" vertical="center" wrapText="1"/>
    </xf>
    <xf numFmtId="165" fontId="2" fillId="0" borderId="10" xfId="2" applyFont="1" applyFill="1" applyBorder="1" applyAlignment="1">
      <alignment horizontal="justify" vertical="center" wrapText="1"/>
    </xf>
    <xf numFmtId="165" fontId="2" fillId="0" borderId="2" xfId="2" applyFont="1" applyFill="1" applyBorder="1" applyAlignment="1">
      <alignment horizontal="center" vertical="center" wrapText="1"/>
    </xf>
    <xf numFmtId="2" fontId="3" fillId="0" borderId="3" xfId="0" applyNumberFormat="1" applyFont="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65" fontId="2" fillId="0" borderId="0" xfId="2"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25" xfId="0" applyFont="1" applyBorder="1" applyAlignment="1">
      <alignment horizontal="justify" vertical="center" wrapText="1"/>
    </xf>
    <xf numFmtId="2" fontId="2" fillId="0" borderId="5" xfId="0" applyNumberFormat="1" applyFont="1" applyBorder="1" applyAlignment="1">
      <alignment horizontal="center" vertical="center" wrapText="1"/>
    </xf>
    <xf numFmtId="164" fontId="2" fillId="0" borderId="5" xfId="2"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2" xfId="0" applyFont="1" applyBorder="1" applyAlignment="1">
      <alignment horizontal="center" wrapText="1"/>
    </xf>
    <xf numFmtId="165" fontId="8" fillId="0" borderId="0" xfId="0" applyNumberFormat="1" applyFont="1"/>
    <xf numFmtId="0" fontId="8" fillId="0" borderId="0" xfId="0" applyFont="1" applyAlignment="1">
      <alignment vertical="center" wrapText="1"/>
    </xf>
    <xf numFmtId="2" fontId="3" fillId="0" borderId="2" xfId="0" applyNumberFormat="1" applyFont="1" applyBorder="1" applyAlignment="1">
      <alignment horizontal="center" vertical="center"/>
    </xf>
    <xf numFmtId="0" fontId="3" fillId="0" borderId="2" xfId="0" applyFont="1" applyBorder="1" applyAlignment="1">
      <alignment horizontal="justify" vertical="center"/>
    </xf>
    <xf numFmtId="165" fontId="3" fillId="0" borderId="28" xfId="2" applyFont="1" applyBorder="1" applyAlignment="1">
      <alignment horizontal="center" vertical="center" wrapText="1"/>
    </xf>
    <xf numFmtId="166" fontId="9" fillId="0" borderId="30" xfId="1" applyFont="1" applyBorder="1" applyAlignment="1">
      <alignment vertical="center" wrapText="1"/>
    </xf>
    <xf numFmtId="165" fontId="8" fillId="0" borderId="0" xfId="2" applyFont="1" applyFill="1" applyBorder="1"/>
    <xf numFmtId="0" fontId="14"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justify" vertical="center" wrapText="1"/>
    </xf>
    <xf numFmtId="2" fontId="16" fillId="0" borderId="2" xfId="0" applyNumberFormat="1" applyFont="1" applyBorder="1" applyAlignment="1">
      <alignment horizontal="center" vertical="center" wrapText="1"/>
    </xf>
    <xf numFmtId="165" fontId="16" fillId="0" borderId="2" xfId="2" applyFont="1" applyFill="1" applyBorder="1" applyAlignment="1">
      <alignment horizontal="justify" vertical="center" wrapText="1"/>
    </xf>
    <xf numFmtId="0" fontId="18" fillId="0" borderId="2" xfId="0" applyFont="1" applyBorder="1" applyAlignment="1">
      <alignment horizontal="justify" vertical="center" wrapText="1"/>
    </xf>
    <xf numFmtId="165" fontId="3" fillId="0" borderId="26" xfId="2" applyFont="1" applyBorder="1" applyAlignment="1">
      <alignment horizontal="center" vertical="center" wrapText="1"/>
    </xf>
    <xf numFmtId="166" fontId="9" fillId="0" borderId="19" xfId="1" applyFont="1" applyBorder="1" applyAlignment="1">
      <alignment vertical="center" wrapText="1"/>
    </xf>
    <xf numFmtId="0" fontId="9" fillId="4" borderId="2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9" fillId="4" borderId="24" xfId="0" applyFont="1" applyFill="1" applyBorder="1" applyAlignment="1">
      <alignment horizontal="center" vertical="center" wrapText="1"/>
    </xf>
    <xf numFmtId="44" fontId="5" fillId="2" borderId="11" xfId="0" applyNumberFormat="1" applyFont="1" applyFill="1" applyBorder="1" applyAlignment="1">
      <alignment vertical="center" wrapText="1"/>
    </xf>
    <xf numFmtId="165" fontId="3" fillId="0" borderId="24" xfId="2" applyFont="1" applyBorder="1" applyAlignment="1">
      <alignment horizontal="center" vertical="center" wrapText="1"/>
    </xf>
    <xf numFmtId="44" fontId="5" fillId="2" borderId="34" xfId="0" applyNumberFormat="1" applyFont="1" applyFill="1" applyBorder="1" applyAlignment="1">
      <alignment vertical="center" wrapText="1"/>
    </xf>
    <xf numFmtId="165" fontId="3" fillId="0" borderId="0" xfId="2" applyFont="1" applyBorder="1" applyAlignment="1">
      <alignment horizontal="center" vertical="center" wrapText="1"/>
    </xf>
    <xf numFmtId="0" fontId="17" fillId="4" borderId="2" xfId="0"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wrapText="1"/>
    </xf>
    <xf numFmtId="0" fontId="22" fillId="0" borderId="2" xfId="0" applyFont="1" applyBorder="1" applyAlignment="1">
      <alignment horizontal="center" vertical="center" wrapText="1"/>
    </xf>
    <xf numFmtId="165" fontId="8" fillId="0" borderId="2" xfId="0" applyNumberFormat="1" applyFont="1" applyBorder="1"/>
    <xf numFmtId="165" fontId="8" fillId="0" borderId="2" xfId="2" applyFont="1" applyBorder="1"/>
    <xf numFmtId="165" fontId="13" fillId="8" borderId="2" xfId="2" applyFont="1" applyFill="1" applyBorder="1"/>
    <xf numFmtId="167" fontId="22" fillId="0" borderId="2" xfId="0" applyNumberFormat="1" applyFont="1" applyBorder="1" applyAlignment="1">
      <alignment horizontal="center" vertical="center" wrapText="1"/>
    </xf>
    <xf numFmtId="165" fontId="19" fillId="5" borderId="2" xfId="0" applyNumberFormat="1" applyFont="1" applyFill="1" applyBorder="1" applyAlignment="1">
      <alignment vertical="center" wrapText="1"/>
    </xf>
    <xf numFmtId="0" fontId="16" fillId="0" borderId="36" xfId="0" applyFont="1" applyBorder="1" applyAlignment="1">
      <alignment horizontal="center" vertical="center" wrapText="1"/>
    </xf>
    <xf numFmtId="2" fontId="16" fillId="0" borderId="36" xfId="0" applyNumberFormat="1" applyFont="1" applyBorder="1" applyAlignment="1">
      <alignment horizontal="center" vertical="center" wrapText="1"/>
    </xf>
    <xf numFmtId="44" fontId="18" fillId="0" borderId="36" xfId="4"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2" xfId="0" applyFont="1" applyBorder="1" applyAlignment="1">
      <alignment horizontal="center"/>
    </xf>
    <xf numFmtId="0" fontId="10" fillId="0" borderId="2"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9" fillId="0" borderId="2" xfId="0" applyFont="1" applyBorder="1" applyAlignment="1">
      <alignment horizontal="center" vertical="center" wrapText="1"/>
    </xf>
    <xf numFmtId="0" fontId="6" fillId="2" borderId="17" xfId="3" applyFont="1" applyFill="1" applyBorder="1" applyAlignment="1">
      <alignment horizontal="center" vertical="center"/>
    </xf>
    <xf numFmtId="0" fontId="6" fillId="2" borderId="18" xfId="3" applyFont="1" applyFill="1" applyBorder="1" applyAlignment="1">
      <alignment horizontal="center" vertical="center"/>
    </xf>
    <xf numFmtId="0" fontId="6" fillId="2" borderId="19" xfId="3"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3" applyFont="1" applyFill="1" applyBorder="1" applyAlignment="1">
      <alignment horizontal="center" vertical="center"/>
    </xf>
    <xf numFmtId="0" fontId="8" fillId="0" borderId="26" xfId="0" applyFont="1" applyBorder="1" applyAlignment="1">
      <alignment horizontal="center"/>
    </xf>
    <xf numFmtId="0" fontId="15" fillId="2" borderId="25"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31" xfId="3"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16" fillId="7" borderId="2" xfId="0" applyFont="1" applyFill="1" applyBorder="1" applyAlignment="1">
      <alignment horizontal="left" vertical="center" wrapText="1"/>
    </xf>
    <xf numFmtId="0" fontId="16" fillId="0" borderId="2" xfId="0" applyFont="1" applyBorder="1" applyAlignment="1">
      <alignment horizontal="left" vertical="center" wrapText="1"/>
    </xf>
    <xf numFmtId="165" fontId="3" fillId="0" borderId="2" xfId="2" applyFont="1" applyBorder="1" applyAlignment="1">
      <alignment horizontal="center" vertical="center" wrapText="1"/>
    </xf>
    <xf numFmtId="165" fontId="16" fillId="7" borderId="2" xfId="2" applyFont="1" applyFill="1" applyBorder="1" applyAlignment="1">
      <alignment horizontal="left" vertical="center" wrapText="1"/>
    </xf>
    <xf numFmtId="0" fontId="17" fillId="0" borderId="2" xfId="0" applyFont="1" applyBorder="1" applyAlignment="1">
      <alignment horizontal="right" wrapText="1"/>
    </xf>
    <xf numFmtId="0" fontId="20" fillId="6" borderId="2" xfId="0" applyFont="1" applyFill="1" applyBorder="1" applyAlignment="1">
      <alignment horizontal="left" vertical="center" wrapText="1"/>
    </xf>
    <xf numFmtId="0" fontId="16" fillId="0" borderId="2" xfId="0" applyFont="1" applyBorder="1" applyAlignment="1">
      <alignment horizontal="left"/>
    </xf>
    <xf numFmtId="0" fontId="9" fillId="0" borderId="0" xfId="0" applyFont="1" applyAlignment="1">
      <alignment horizontal="center" vertical="center" wrapText="1"/>
    </xf>
    <xf numFmtId="0" fontId="17" fillId="0" borderId="2" xfId="0" applyFont="1" applyBorder="1" applyAlignment="1">
      <alignment horizontal="right" vertical="center" wrapText="1"/>
    </xf>
    <xf numFmtId="0" fontId="17" fillId="8" borderId="2" xfId="0" applyFont="1" applyFill="1" applyBorder="1" applyAlignment="1">
      <alignment horizontal="right" wrapText="1"/>
    </xf>
    <xf numFmtId="165" fontId="3" fillId="0" borderId="31" xfId="2" applyFont="1" applyBorder="1" applyAlignment="1">
      <alignment horizontal="center" vertical="center" wrapText="1"/>
    </xf>
    <xf numFmtId="165" fontId="3" fillId="0" borderId="33" xfId="2" applyFont="1" applyBorder="1" applyAlignment="1">
      <alignment horizontal="center" vertical="center" wrapText="1"/>
    </xf>
    <xf numFmtId="165" fontId="3" fillId="0" borderId="35" xfId="2" applyFont="1" applyBorder="1" applyAlignment="1">
      <alignment horizontal="center" vertical="center" wrapText="1"/>
    </xf>
    <xf numFmtId="165" fontId="3" fillId="0" borderId="5" xfId="2" applyFont="1" applyBorder="1" applyAlignment="1">
      <alignment horizontal="center" vertical="center" wrapText="1"/>
    </xf>
    <xf numFmtId="165" fontId="3" fillId="0" borderId="3" xfId="2" applyFont="1" applyBorder="1" applyAlignment="1">
      <alignment horizontal="center" vertical="center" wrapText="1"/>
    </xf>
    <xf numFmtId="165" fontId="3" fillId="0" borderId="29" xfId="2" applyFont="1" applyBorder="1" applyAlignment="1">
      <alignment horizontal="center" vertical="center" wrapText="1"/>
    </xf>
    <xf numFmtId="0" fontId="19" fillId="0" borderId="2" xfId="0" applyFont="1" applyBorder="1" applyAlignment="1">
      <alignment horizontal="center" vertical="center" wrapText="1"/>
    </xf>
    <xf numFmtId="0" fontId="18" fillId="7"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165" fontId="3" fillId="0" borderId="28" xfId="2" applyFont="1" applyBorder="1" applyAlignment="1">
      <alignment horizontal="center" vertical="center" wrapText="1"/>
    </xf>
    <xf numFmtId="165" fontId="3" fillId="0" borderId="24" xfId="2" applyFont="1" applyBorder="1" applyAlignment="1">
      <alignment horizontal="center" vertical="center" wrapText="1"/>
    </xf>
    <xf numFmtId="0" fontId="8" fillId="0" borderId="0" xfId="0" applyFont="1" applyBorder="1"/>
    <xf numFmtId="165" fontId="13" fillId="0" borderId="0" xfId="0" applyNumberFormat="1" applyFont="1" applyBorder="1"/>
    <xf numFmtId="165" fontId="13" fillId="0" borderId="0" xfId="2" applyFont="1" applyBorder="1"/>
  </cellXfs>
  <cellStyles count="5">
    <cellStyle name="Millares" xfId="1" builtinId="3"/>
    <cellStyle name="Moneda" xfId="2" builtinId="4"/>
    <cellStyle name="Moneda 31" xfId="4" xr:uid="{C400F061-05F7-443A-8276-06019C73CF7D}"/>
    <cellStyle name="Normal" xfId="0" builtinId="0"/>
    <cellStyle name="Normal 5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K45"/>
  <sheetViews>
    <sheetView topLeftCell="B1" zoomScale="110" zoomScaleNormal="110" workbookViewId="0">
      <selection activeCell="G9" sqref="G9:G12"/>
    </sheetView>
  </sheetViews>
  <sheetFormatPr baseColWidth="10" defaultColWidth="11.5546875" defaultRowHeight="13.8" x14ac:dyDescent="0.25"/>
  <cols>
    <col min="1" max="1" width="7.6640625" style="9" customWidth="1"/>
    <col min="2" max="2" width="49.6640625" style="9" customWidth="1"/>
    <col min="3" max="3" width="8.6640625" style="9" customWidth="1"/>
    <col min="4" max="4" width="11.33203125" style="21" customWidth="1"/>
    <col min="5" max="5" width="11.6640625" style="9" bestFit="1" customWidth="1"/>
    <col min="6" max="6" width="12.44140625" style="9" customWidth="1"/>
    <col min="7" max="7" width="17" style="9" customWidth="1"/>
    <col min="8" max="16384" width="11.5546875" style="9"/>
  </cols>
  <sheetData>
    <row r="1" spans="1:11" s="22" customFormat="1" ht="22.8" x14ac:dyDescent="0.25">
      <c r="A1" s="111" t="s">
        <v>0</v>
      </c>
      <c r="B1" s="112"/>
      <c r="C1" s="112"/>
      <c r="D1" s="112"/>
      <c r="E1" s="112"/>
      <c r="F1" s="112"/>
      <c r="G1" s="113"/>
    </row>
    <row r="2" spans="1:11" s="22" customFormat="1" ht="14.4" customHeight="1" x14ac:dyDescent="0.25">
      <c r="A2" s="114" t="s">
        <v>1</v>
      </c>
      <c r="B2" s="115"/>
      <c r="C2" s="115"/>
      <c r="D2" s="115"/>
      <c r="E2" s="115"/>
      <c r="F2" s="115"/>
      <c r="G2" s="116"/>
    </row>
    <row r="3" spans="1:11" s="22" customFormat="1" ht="14.4" customHeight="1" x14ac:dyDescent="0.25">
      <c r="A3" s="117" t="s">
        <v>2</v>
      </c>
      <c r="B3" s="117"/>
      <c r="C3" s="117"/>
      <c r="D3" s="117"/>
      <c r="E3" s="117"/>
      <c r="F3" s="117"/>
      <c r="G3" s="117"/>
    </row>
    <row r="4" spans="1:11" s="22" customFormat="1" ht="14.4" customHeight="1" x14ac:dyDescent="0.25">
      <c r="A4" s="117" t="s">
        <v>3</v>
      </c>
      <c r="B4" s="117"/>
      <c r="C4" s="117"/>
      <c r="D4" s="117"/>
      <c r="E4" s="117"/>
      <c r="F4" s="117"/>
      <c r="G4" s="117"/>
    </row>
    <row r="5" spans="1:11" s="22" customFormat="1" ht="22.8" x14ac:dyDescent="0.25">
      <c r="A5" s="118" t="s">
        <v>4</v>
      </c>
      <c r="B5" s="118"/>
      <c r="C5" s="118"/>
      <c r="D5" s="118"/>
      <c r="E5" s="118"/>
      <c r="F5" s="118"/>
      <c r="G5" s="118"/>
    </row>
    <row r="6" spans="1:11" s="22" customFormat="1" x14ac:dyDescent="0.25">
      <c r="A6" s="105" t="s">
        <v>5</v>
      </c>
      <c r="B6" s="105"/>
      <c r="C6" s="105"/>
      <c r="D6" s="105"/>
      <c r="E6" s="105"/>
      <c r="F6" s="105"/>
      <c r="G6" s="105"/>
    </row>
    <row r="7" spans="1:11" ht="26.4" x14ac:dyDescent="0.25">
      <c r="A7" s="26" t="s">
        <v>6</v>
      </c>
      <c r="B7" s="26" t="s">
        <v>7</v>
      </c>
      <c r="C7" s="26" t="s">
        <v>8</v>
      </c>
      <c r="D7" s="27" t="s">
        <v>9</v>
      </c>
      <c r="E7" s="26" t="s">
        <v>10</v>
      </c>
      <c r="F7" s="26" t="s">
        <v>11</v>
      </c>
      <c r="G7" s="26" t="s">
        <v>12</v>
      </c>
    </row>
    <row r="8" spans="1:11" s="22" customFormat="1" x14ac:dyDescent="0.25">
      <c r="A8" s="25">
        <v>1.1000000000000001</v>
      </c>
      <c r="B8" s="106" t="s">
        <v>13</v>
      </c>
      <c r="C8" s="106"/>
      <c r="D8" s="106"/>
      <c r="E8" s="106"/>
      <c r="F8" s="106"/>
      <c r="G8" s="28">
        <f>ROUND(SUM(F9:F12),2)</f>
        <v>3894.6</v>
      </c>
    </row>
    <row r="9" spans="1:11" x14ac:dyDescent="0.25">
      <c r="A9" s="23"/>
      <c r="B9" s="95" t="s">
        <v>14</v>
      </c>
      <c r="C9" s="95"/>
      <c r="D9" s="95"/>
      <c r="E9" s="95"/>
      <c r="F9" s="95"/>
      <c r="G9" s="110"/>
    </row>
    <row r="10" spans="1:11" x14ac:dyDescent="0.25">
      <c r="A10" s="10"/>
      <c r="B10" s="13" t="s">
        <v>15</v>
      </c>
      <c r="C10" s="10" t="s">
        <v>16</v>
      </c>
      <c r="D10" s="11">
        <v>40</v>
      </c>
      <c r="E10" s="12">
        <v>6.8</v>
      </c>
      <c r="F10" s="12">
        <f>E10*D10</f>
        <v>272</v>
      </c>
      <c r="G10" s="110"/>
    </row>
    <row r="11" spans="1:11" x14ac:dyDescent="0.25">
      <c r="A11" s="24"/>
      <c r="B11" s="13" t="s">
        <v>17</v>
      </c>
      <c r="C11" s="10" t="s">
        <v>16</v>
      </c>
      <c r="D11" s="11">
        <f>(6+7)*3.25</f>
        <v>42.25</v>
      </c>
      <c r="E11" s="12">
        <v>61.6</v>
      </c>
      <c r="F11" s="12">
        <f t="shared" ref="F11" si="0">E11*D11</f>
        <v>2602.6</v>
      </c>
      <c r="G11" s="110"/>
      <c r="H11" s="119"/>
      <c r="I11" s="88"/>
    </row>
    <row r="12" spans="1:11" x14ac:dyDescent="0.25">
      <c r="A12" s="10"/>
      <c r="B12" s="13" t="s">
        <v>18</v>
      </c>
      <c r="C12" s="10" t="s">
        <v>16</v>
      </c>
      <c r="D12" s="11">
        <v>150</v>
      </c>
      <c r="E12" s="12">
        <v>6.8</v>
      </c>
      <c r="F12" s="12">
        <f t="shared" ref="F12" si="1">E12*D12</f>
        <v>1020</v>
      </c>
      <c r="G12" s="110"/>
    </row>
    <row r="13" spans="1:11" s="22" customFormat="1" x14ac:dyDescent="0.25">
      <c r="A13" s="25">
        <v>1.2</v>
      </c>
      <c r="B13" s="106" t="s">
        <v>19</v>
      </c>
      <c r="C13" s="106"/>
      <c r="D13" s="106"/>
      <c r="E13" s="106"/>
      <c r="F13" s="106"/>
      <c r="G13" s="28">
        <f>SUM(F14:F14)</f>
        <v>247454.1</v>
      </c>
    </row>
    <row r="14" spans="1:11" ht="171.6" x14ac:dyDescent="0.25">
      <c r="A14" s="29"/>
      <c r="B14" s="13" t="s">
        <v>20</v>
      </c>
      <c r="C14" s="10" t="s">
        <v>16</v>
      </c>
      <c r="D14" s="11">
        <f>189+70+176</f>
        <v>435</v>
      </c>
      <c r="E14" s="8">
        <v>568.86</v>
      </c>
      <c r="F14" s="8">
        <f>E14*D14</f>
        <v>247454.1</v>
      </c>
      <c r="G14" s="24"/>
      <c r="I14" s="87"/>
      <c r="J14" s="87"/>
      <c r="K14" s="87"/>
    </row>
    <row r="15" spans="1:11" s="22" customFormat="1" x14ac:dyDescent="0.25">
      <c r="A15" s="25">
        <v>1.3</v>
      </c>
      <c r="B15" s="106" t="s">
        <v>21</v>
      </c>
      <c r="C15" s="106"/>
      <c r="D15" s="106"/>
      <c r="E15" s="106"/>
      <c r="F15" s="106"/>
      <c r="G15" s="28">
        <f>ROUND(SUM(F16:F18),2)</f>
        <v>413885.14</v>
      </c>
    </row>
    <row r="16" spans="1:11" ht="184.8" x14ac:dyDescent="0.25">
      <c r="A16" s="29"/>
      <c r="B16" s="13" t="s">
        <v>22</v>
      </c>
      <c r="C16" s="10" t="s">
        <v>16</v>
      </c>
      <c r="D16" s="11">
        <v>139.6</v>
      </c>
      <c r="E16" s="8">
        <v>867.14</v>
      </c>
      <c r="F16" s="8">
        <f>E16*D16</f>
        <v>121052.74399999999</v>
      </c>
      <c r="G16" s="94"/>
      <c r="I16" s="87"/>
      <c r="J16" s="87"/>
      <c r="K16" s="87"/>
    </row>
    <row r="17" spans="1:11" ht="171.6" x14ac:dyDescent="0.25">
      <c r="A17" s="23"/>
      <c r="B17" s="13" t="s">
        <v>23</v>
      </c>
      <c r="C17" s="10" t="s">
        <v>16</v>
      </c>
      <c r="D17" s="11">
        <v>119</v>
      </c>
      <c r="E17" s="14">
        <v>1719.6</v>
      </c>
      <c r="F17" s="8">
        <f t="shared" ref="F17:F18" si="2">E17*D17</f>
        <v>204632.4</v>
      </c>
      <c r="G17" s="94"/>
      <c r="I17" s="87"/>
      <c r="J17" s="87"/>
      <c r="K17" s="87"/>
    </row>
    <row r="18" spans="1:11" ht="66" x14ac:dyDescent="0.25">
      <c r="A18" s="23"/>
      <c r="B18" s="13" t="s">
        <v>24</v>
      </c>
      <c r="C18" s="10" t="s">
        <v>25</v>
      </c>
      <c r="D18" s="11">
        <v>1</v>
      </c>
      <c r="E18" s="12">
        <v>88200</v>
      </c>
      <c r="F18" s="12">
        <f t="shared" si="2"/>
        <v>88200</v>
      </c>
      <c r="G18" s="30"/>
      <c r="H18" s="31"/>
      <c r="I18" s="87"/>
      <c r="J18" s="87"/>
      <c r="K18" s="87"/>
    </row>
    <row r="19" spans="1:11" s="22" customFormat="1" x14ac:dyDescent="0.25">
      <c r="A19" s="25">
        <v>1.4</v>
      </c>
      <c r="B19" s="107" t="s">
        <v>26</v>
      </c>
      <c r="C19" s="108"/>
      <c r="D19" s="108"/>
      <c r="E19" s="108"/>
      <c r="F19" s="109"/>
      <c r="G19" s="7">
        <f>ROUND(SUM(F21:F22),2)</f>
        <v>40097.14</v>
      </c>
    </row>
    <row r="20" spans="1:11" x14ac:dyDescent="0.25">
      <c r="A20" s="23"/>
      <c r="B20" s="102" t="s">
        <v>27</v>
      </c>
      <c r="C20" s="103"/>
      <c r="D20" s="103"/>
      <c r="E20" s="103"/>
      <c r="F20" s="104"/>
      <c r="G20" s="92"/>
    </row>
    <row r="21" spans="1:11" ht="184.8" x14ac:dyDescent="0.25">
      <c r="A21" s="29"/>
      <c r="B21" s="15" t="s">
        <v>28</v>
      </c>
      <c r="C21" s="10" t="s">
        <v>16</v>
      </c>
      <c r="D21" s="11">
        <f>141+68</f>
        <v>209</v>
      </c>
      <c r="E21" s="16">
        <v>179.46</v>
      </c>
      <c r="F21" s="8">
        <f t="shared" ref="F21" si="3">E21*D21</f>
        <v>37507.14</v>
      </c>
      <c r="G21" s="93"/>
      <c r="H21" s="31"/>
      <c r="I21" s="89"/>
      <c r="J21" s="89"/>
      <c r="K21" s="89"/>
    </row>
    <row r="22" spans="1:11" ht="66.599999999999994" thickBot="1" x14ac:dyDescent="0.3">
      <c r="A22" s="10"/>
      <c r="B22" s="13" t="s">
        <v>29</v>
      </c>
      <c r="C22" s="10" t="s">
        <v>30</v>
      </c>
      <c r="D22" s="11">
        <f>22+13</f>
        <v>35</v>
      </c>
      <c r="E22" s="12">
        <v>74</v>
      </c>
      <c r="F22" s="12">
        <f>E22*D22</f>
        <v>2590</v>
      </c>
      <c r="G22" s="93"/>
      <c r="I22" s="89"/>
      <c r="J22" s="89"/>
      <c r="K22" s="89"/>
    </row>
    <row r="23" spans="1:11" s="22" customFormat="1" ht="14.4" thickTop="1" x14ac:dyDescent="0.25">
      <c r="A23" s="25">
        <v>1.5</v>
      </c>
      <c r="B23" s="99" t="s">
        <v>31</v>
      </c>
      <c r="C23" s="100"/>
      <c r="D23" s="100"/>
      <c r="E23" s="100"/>
      <c r="F23" s="101"/>
      <c r="G23" s="7">
        <f>ROUND(SUM(F24:F27),2)</f>
        <v>6203.96</v>
      </c>
    </row>
    <row r="24" spans="1:11" x14ac:dyDescent="0.25">
      <c r="A24" s="23"/>
      <c r="B24" s="102" t="s">
        <v>32</v>
      </c>
      <c r="C24" s="103"/>
      <c r="D24" s="103"/>
      <c r="E24" s="103"/>
      <c r="F24" s="104"/>
      <c r="G24" s="93"/>
    </row>
    <row r="25" spans="1:11" ht="79.2" x14ac:dyDescent="0.25">
      <c r="A25" s="29"/>
      <c r="B25" s="13" t="s">
        <v>33</v>
      </c>
      <c r="C25" s="10" t="s">
        <v>34</v>
      </c>
      <c r="D25" s="11">
        <v>1</v>
      </c>
      <c r="E25" s="16">
        <v>1438.52</v>
      </c>
      <c r="F25" s="8">
        <f t="shared" ref="F25:F26" si="4">E25*D25</f>
        <v>1438.52</v>
      </c>
      <c r="G25" s="93"/>
    </row>
    <row r="26" spans="1:11" ht="105.6" x14ac:dyDescent="0.25">
      <c r="A26" s="29"/>
      <c r="B26" s="13" t="s">
        <v>35</v>
      </c>
      <c r="C26" s="10" t="s">
        <v>36</v>
      </c>
      <c r="D26" s="11">
        <v>2</v>
      </c>
      <c r="E26" s="16">
        <v>727.72</v>
      </c>
      <c r="F26" s="8">
        <f t="shared" si="4"/>
        <v>1455.44</v>
      </c>
      <c r="G26" s="93"/>
    </row>
    <row r="27" spans="1:11" ht="27" thickBot="1" x14ac:dyDescent="0.3">
      <c r="A27" s="23"/>
      <c r="B27" s="17" t="s">
        <v>37</v>
      </c>
      <c r="C27" s="10" t="s">
        <v>34</v>
      </c>
      <c r="D27" s="18">
        <v>10</v>
      </c>
      <c r="E27" s="12">
        <v>331</v>
      </c>
      <c r="F27" s="12">
        <f>E27*D27</f>
        <v>3310</v>
      </c>
      <c r="G27" s="93"/>
      <c r="I27" s="88"/>
      <c r="J27" s="88"/>
    </row>
    <row r="28" spans="1:11" s="22" customFormat="1" ht="14.4" thickTop="1" x14ac:dyDescent="0.25">
      <c r="A28" s="25">
        <v>1.6</v>
      </c>
      <c r="B28" s="99" t="s">
        <v>38</v>
      </c>
      <c r="C28" s="100"/>
      <c r="D28" s="100"/>
      <c r="E28" s="100"/>
      <c r="F28" s="101"/>
      <c r="G28" s="7">
        <f>ROUND(SUM(F30:F31),2)</f>
        <v>4899.47</v>
      </c>
    </row>
    <row r="29" spans="1:11" x14ac:dyDescent="0.25">
      <c r="A29" s="23"/>
      <c r="B29" s="102" t="s">
        <v>38</v>
      </c>
      <c r="C29" s="103"/>
      <c r="D29" s="103"/>
      <c r="E29" s="103"/>
      <c r="F29" s="104"/>
      <c r="G29" s="92"/>
    </row>
    <row r="30" spans="1:11" ht="39.6" x14ac:dyDescent="0.25">
      <c r="A30" s="10"/>
      <c r="B30" s="13" t="s">
        <v>39</v>
      </c>
      <c r="C30" s="10" t="s">
        <v>16</v>
      </c>
      <c r="D30" s="38">
        <v>65</v>
      </c>
      <c r="E30" s="16">
        <v>67.287333333333351</v>
      </c>
      <c r="F30" s="12">
        <f t="shared" ref="F30:F31" si="5">E30*D30</f>
        <v>4373.6766666666681</v>
      </c>
      <c r="G30" s="93"/>
      <c r="I30" s="87"/>
      <c r="J30" s="87"/>
    </row>
    <row r="31" spans="1:11" ht="46.5" customHeight="1" thickBot="1" x14ac:dyDescent="0.3">
      <c r="A31" s="49"/>
      <c r="B31" s="13" t="s">
        <v>40</v>
      </c>
      <c r="C31" s="10" t="s">
        <v>16</v>
      </c>
      <c r="D31" s="11">
        <f>13*4.2</f>
        <v>54.6</v>
      </c>
      <c r="E31" s="16">
        <v>9.6300000000000008</v>
      </c>
      <c r="F31" s="12">
        <f t="shared" si="5"/>
        <v>525.798</v>
      </c>
      <c r="G31" s="93"/>
      <c r="I31" s="87"/>
      <c r="J31" s="87"/>
    </row>
    <row r="32" spans="1:11" s="22" customFormat="1" ht="14.4" thickTop="1" x14ac:dyDescent="0.25">
      <c r="A32" s="25">
        <v>1.7</v>
      </c>
      <c r="B32" s="99" t="s">
        <v>41</v>
      </c>
      <c r="C32" s="100"/>
      <c r="D32" s="100"/>
      <c r="E32" s="100"/>
      <c r="F32" s="101"/>
      <c r="G32" s="7">
        <f>ROUND(SUM(F34:F41),2)</f>
        <v>116447.15</v>
      </c>
    </row>
    <row r="33" spans="1:10" x14ac:dyDescent="0.25">
      <c r="A33" s="23"/>
      <c r="B33" s="95" t="s">
        <v>41</v>
      </c>
      <c r="C33" s="95"/>
      <c r="D33" s="95"/>
      <c r="E33" s="95"/>
      <c r="F33" s="95"/>
      <c r="G33" s="96"/>
    </row>
    <row r="34" spans="1:10" x14ac:dyDescent="0.25">
      <c r="A34" s="10"/>
      <c r="B34" s="32" t="s">
        <v>42</v>
      </c>
      <c r="C34" s="10" t="s">
        <v>16</v>
      </c>
      <c r="D34" s="6">
        <f>14+62</f>
        <v>76</v>
      </c>
      <c r="E34" s="12">
        <v>11.87</v>
      </c>
      <c r="F34" s="12">
        <f t="shared" ref="F34:F41" si="6">E34*D34</f>
        <v>902.11999999999989</v>
      </c>
      <c r="G34" s="97"/>
      <c r="I34" s="87"/>
      <c r="J34" s="87"/>
    </row>
    <row r="35" spans="1:10" ht="39.6" x14ac:dyDescent="0.25">
      <c r="A35" s="10"/>
      <c r="B35" s="33" t="s">
        <v>43</v>
      </c>
      <c r="C35" s="10" t="s">
        <v>16</v>
      </c>
      <c r="D35" s="6">
        <v>150</v>
      </c>
      <c r="E35" s="19">
        <v>93.35</v>
      </c>
      <c r="F35" s="12">
        <f t="shared" si="6"/>
        <v>14002.5</v>
      </c>
      <c r="G35" s="97"/>
      <c r="I35" s="87"/>
      <c r="J35" s="87"/>
    </row>
    <row r="36" spans="1:10" ht="26.4" x14ac:dyDescent="0.25">
      <c r="A36" s="10"/>
      <c r="B36" s="34" t="s">
        <v>44</v>
      </c>
      <c r="C36" s="35" t="s">
        <v>16</v>
      </c>
      <c r="D36" s="4">
        <v>6.5</v>
      </c>
      <c r="E36" s="36">
        <v>156</v>
      </c>
      <c r="F36" s="12">
        <f t="shared" si="6"/>
        <v>1014</v>
      </c>
      <c r="G36" s="97"/>
      <c r="I36" s="89"/>
      <c r="J36" s="89"/>
    </row>
    <row r="37" spans="1:10" ht="26.4" x14ac:dyDescent="0.25">
      <c r="A37" s="10"/>
      <c r="B37" s="3" t="s">
        <v>45</v>
      </c>
      <c r="C37" s="1" t="s">
        <v>16</v>
      </c>
      <c r="D37" s="4">
        <v>150</v>
      </c>
      <c r="E37" s="36">
        <v>70.67</v>
      </c>
      <c r="F37" s="12">
        <f>E37*D37</f>
        <v>10600.5</v>
      </c>
      <c r="G37" s="97"/>
      <c r="I37" s="87"/>
      <c r="J37" s="87"/>
    </row>
    <row r="38" spans="1:10" ht="39.6" x14ac:dyDescent="0.25">
      <c r="A38" s="10"/>
      <c r="B38" s="3" t="s">
        <v>46</v>
      </c>
      <c r="C38" s="1" t="s">
        <v>16</v>
      </c>
      <c r="D38" s="4">
        <v>150</v>
      </c>
      <c r="E38" s="37">
        <v>45.6</v>
      </c>
      <c r="F38" s="12">
        <f t="shared" si="6"/>
        <v>6840</v>
      </c>
      <c r="G38" s="97"/>
      <c r="I38" s="87"/>
      <c r="J38" s="87"/>
    </row>
    <row r="39" spans="1:10" ht="66" x14ac:dyDescent="0.25">
      <c r="A39" s="10"/>
      <c r="B39" s="5" t="s">
        <v>47</v>
      </c>
      <c r="C39" s="1" t="s">
        <v>34</v>
      </c>
      <c r="D39" s="4">
        <v>1</v>
      </c>
      <c r="E39" s="2">
        <v>294.7</v>
      </c>
      <c r="F39" s="19">
        <f t="shared" si="6"/>
        <v>294.7</v>
      </c>
      <c r="G39" s="97"/>
      <c r="I39" s="87"/>
      <c r="J39" s="87"/>
    </row>
    <row r="40" spans="1:10" x14ac:dyDescent="0.25">
      <c r="A40" s="10"/>
      <c r="B40" s="44" t="s">
        <v>48</v>
      </c>
      <c r="C40" s="1" t="s">
        <v>16</v>
      </c>
      <c r="D40" s="45">
        <v>2.2000000000000002</v>
      </c>
      <c r="E40" s="46">
        <v>133.33000000000001</v>
      </c>
      <c r="F40" s="19">
        <f t="shared" si="6"/>
        <v>293.32600000000008</v>
      </c>
      <c r="G40" s="97"/>
      <c r="I40" s="87"/>
      <c r="J40" s="87"/>
    </row>
    <row r="41" spans="1:10" ht="14.4" thickBot="1" x14ac:dyDescent="0.3">
      <c r="A41" s="10"/>
      <c r="B41" s="43" t="s">
        <v>49</v>
      </c>
      <c r="C41" s="1" t="s">
        <v>30</v>
      </c>
      <c r="D41" s="45">
        <v>33</v>
      </c>
      <c r="E41" s="19">
        <v>2500</v>
      </c>
      <c r="F41" s="19">
        <f t="shared" si="6"/>
        <v>82500</v>
      </c>
      <c r="G41" s="98"/>
    </row>
    <row r="42" spans="1:10" ht="14.4" thickBot="1" x14ac:dyDescent="0.3">
      <c r="A42" s="90" t="s">
        <v>50</v>
      </c>
      <c r="B42" s="91"/>
      <c r="C42" s="91"/>
      <c r="D42" s="91"/>
      <c r="E42" s="91"/>
      <c r="F42" s="91"/>
      <c r="G42" s="20">
        <f>SUM(G8:G33)</f>
        <v>832881.56</v>
      </c>
    </row>
    <row r="45" spans="1:10" x14ac:dyDescent="0.25">
      <c r="B45" s="39"/>
      <c r="C45" s="40"/>
      <c r="D45" s="41"/>
      <c r="E45" s="42"/>
    </row>
  </sheetData>
  <mergeCells count="38">
    <mergeCell ref="I14:K14"/>
    <mergeCell ref="I21:K22"/>
    <mergeCell ref="I30:J31"/>
    <mergeCell ref="H11:I11"/>
    <mergeCell ref="I16:K16"/>
    <mergeCell ref="I17:K17"/>
    <mergeCell ref="I18:K18"/>
    <mergeCell ref="A1:G1"/>
    <mergeCell ref="A2:G2"/>
    <mergeCell ref="A3:G3"/>
    <mergeCell ref="A4:G4"/>
    <mergeCell ref="A5:G5"/>
    <mergeCell ref="A6:G6"/>
    <mergeCell ref="B13:F13"/>
    <mergeCell ref="B15:F15"/>
    <mergeCell ref="B19:F19"/>
    <mergeCell ref="B8:F8"/>
    <mergeCell ref="G9:G12"/>
    <mergeCell ref="B9:F9"/>
    <mergeCell ref="A42:F42"/>
    <mergeCell ref="G20:G22"/>
    <mergeCell ref="G24:G27"/>
    <mergeCell ref="G16:G17"/>
    <mergeCell ref="B33:F33"/>
    <mergeCell ref="G33:G41"/>
    <mergeCell ref="G29:G31"/>
    <mergeCell ref="B32:F32"/>
    <mergeCell ref="B23:F23"/>
    <mergeCell ref="B24:F24"/>
    <mergeCell ref="B28:F28"/>
    <mergeCell ref="B29:F29"/>
    <mergeCell ref="B20:F20"/>
    <mergeCell ref="I39:J40"/>
    <mergeCell ref="I27:J27"/>
    <mergeCell ref="I34:J34"/>
    <mergeCell ref="I35:J35"/>
    <mergeCell ref="I36:J36"/>
    <mergeCell ref="I37:J38"/>
  </mergeCells>
  <phoneticPr fontId="4" type="noConversion"/>
  <pageMargins left="0.7" right="0.7" top="0.75" bottom="0.75" header="0.3" footer="0.3"/>
  <pageSetup scale="54"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2"/>
  <sheetViews>
    <sheetView tabSelected="1" view="pageBreakPreview" topLeftCell="A53" zoomScale="80" zoomScaleNormal="73" zoomScaleSheetLayoutView="80" workbookViewId="0">
      <selection activeCell="G66" sqref="G66"/>
    </sheetView>
  </sheetViews>
  <sheetFormatPr baseColWidth="10" defaultColWidth="11.5546875" defaultRowHeight="13.8" x14ac:dyDescent="0.25"/>
  <cols>
    <col min="1" max="1" width="7.6640625" style="9" customWidth="1"/>
    <col min="2" max="2" width="67.5546875" style="9" customWidth="1"/>
    <col min="3" max="3" width="8.6640625" style="9" customWidth="1"/>
    <col min="4" max="4" width="11.33203125" style="21" customWidth="1"/>
    <col min="5" max="5" width="14.44140625" style="9" customWidth="1"/>
    <col min="6" max="6" width="15.5546875" style="9" customWidth="1"/>
    <col min="7" max="7" width="20.5546875" style="9" customWidth="1"/>
    <col min="8" max="8" width="20.44140625" style="9" hidden="1" customWidth="1"/>
    <col min="9" max="9" width="20.109375" style="9" hidden="1" customWidth="1"/>
    <col min="10" max="10" width="13.5546875" style="9" hidden="1" customWidth="1"/>
    <col min="11" max="12" width="13.5546875" style="9" bestFit="1" customWidth="1"/>
    <col min="13" max="13" width="13.109375" style="9" bestFit="1" customWidth="1"/>
    <col min="14" max="14" width="15.33203125" style="9" bestFit="1" customWidth="1"/>
    <col min="15" max="16384" width="11.5546875" style="9"/>
  </cols>
  <sheetData>
    <row r="1" spans="1:10" s="22" customFormat="1" ht="22.8" x14ac:dyDescent="0.25">
      <c r="A1" s="120" t="s">
        <v>0</v>
      </c>
      <c r="B1" s="121"/>
      <c r="C1" s="121"/>
      <c r="D1" s="121"/>
      <c r="E1" s="121"/>
      <c r="F1" s="121"/>
      <c r="G1" s="121"/>
      <c r="H1" s="121"/>
      <c r="I1" s="122"/>
    </row>
    <row r="2" spans="1:10" s="22" customFormat="1" ht="14.4" customHeight="1" x14ac:dyDescent="0.25">
      <c r="A2" s="123" t="s">
        <v>51</v>
      </c>
      <c r="B2" s="124"/>
      <c r="C2" s="124"/>
      <c r="D2" s="124"/>
      <c r="E2" s="124"/>
      <c r="F2" s="124"/>
      <c r="G2" s="124"/>
      <c r="H2" s="124"/>
      <c r="I2" s="125"/>
      <c r="J2" s="9">
        <f>1/(1.13*1.43)</f>
        <v>0.61885017637230044</v>
      </c>
    </row>
    <row r="3" spans="1:10" s="22" customFormat="1" ht="14.4" customHeight="1" x14ac:dyDescent="0.25">
      <c r="A3" s="123" t="s">
        <v>52</v>
      </c>
      <c r="B3" s="124"/>
      <c r="C3" s="124"/>
      <c r="D3" s="124"/>
      <c r="E3" s="124"/>
      <c r="F3" s="124"/>
      <c r="G3" s="124"/>
      <c r="H3" s="124"/>
      <c r="I3" s="125"/>
    </row>
    <row r="4" spans="1:10" s="22" customFormat="1" ht="14.4" customHeight="1" x14ac:dyDescent="0.25">
      <c r="A4" s="126" t="s">
        <v>53</v>
      </c>
      <c r="B4" s="127"/>
      <c r="C4" s="127"/>
      <c r="D4" s="127"/>
      <c r="E4" s="127"/>
      <c r="F4" s="127"/>
      <c r="G4" s="127"/>
      <c r="H4" s="127"/>
      <c r="I4" s="128"/>
    </row>
    <row r="5" spans="1:10" ht="27.6" customHeight="1" x14ac:dyDescent="0.25">
      <c r="A5" s="73" t="s">
        <v>6</v>
      </c>
      <c r="B5" s="73" t="s">
        <v>7</v>
      </c>
      <c r="C5" s="73" t="s">
        <v>8</v>
      </c>
      <c r="D5" s="74" t="s">
        <v>9</v>
      </c>
      <c r="E5" s="73" t="s">
        <v>10</v>
      </c>
      <c r="F5" s="73" t="s">
        <v>11</v>
      </c>
      <c r="G5" s="73" t="s">
        <v>12</v>
      </c>
      <c r="H5" s="68" t="s">
        <v>54</v>
      </c>
      <c r="I5" s="65" t="s">
        <v>55</v>
      </c>
    </row>
    <row r="6" spans="1:10" s="22" customFormat="1" x14ac:dyDescent="0.25">
      <c r="A6" s="57">
        <v>1</v>
      </c>
      <c r="B6" s="106" t="s">
        <v>13</v>
      </c>
      <c r="C6" s="106"/>
      <c r="D6" s="106"/>
      <c r="E6" s="106"/>
      <c r="F6" s="106"/>
      <c r="G6" s="28"/>
      <c r="H6" s="69">
        <f>+ROUND(G6/1.13,0)</f>
        <v>0</v>
      </c>
      <c r="I6" s="28">
        <f>+ROUND(H6/1.35,0)</f>
        <v>0</v>
      </c>
    </row>
    <row r="7" spans="1:10" x14ac:dyDescent="0.25">
      <c r="A7" s="66">
        <v>1.1000000000000001</v>
      </c>
      <c r="B7" s="135" t="s">
        <v>56</v>
      </c>
      <c r="C7" s="135"/>
      <c r="D7" s="135"/>
      <c r="E7" s="135"/>
      <c r="F7" s="135"/>
      <c r="G7" s="110"/>
      <c r="H7" s="129"/>
      <c r="I7" s="132"/>
    </row>
    <row r="8" spans="1:10" ht="26.4" x14ac:dyDescent="0.25">
      <c r="A8" s="58" t="s">
        <v>57</v>
      </c>
      <c r="B8" s="59" t="s">
        <v>58</v>
      </c>
      <c r="C8" s="58" t="s">
        <v>16</v>
      </c>
      <c r="D8" s="60">
        <v>24</v>
      </c>
      <c r="E8" s="61"/>
      <c r="F8" s="61"/>
      <c r="G8" s="110"/>
      <c r="H8" s="130"/>
      <c r="I8" s="133"/>
    </row>
    <row r="9" spans="1:10" ht="26.4" x14ac:dyDescent="0.25">
      <c r="A9" s="58" t="s">
        <v>59</v>
      </c>
      <c r="B9" s="59" t="s">
        <v>60</v>
      </c>
      <c r="C9" s="58" t="s">
        <v>16</v>
      </c>
      <c r="D9" s="60">
        <v>125</v>
      </c>
      <c r="E9" s="61"/>
      <c r="F9" s="61"/>
      <c r="G9" s="110"/>
      <c r="H9" s="130"/>
      <c r="I9" s="133"/>
      <c r="J9" s="50"/>
    </row>
    <row r="10" spans="1:10" ht="26.4" x14ac:dyDescent="0.25">
      <c r="A10" s="58" t="s">
        <v>61</v>
      </c>
      <c r="B10" s="59" t="s">
        <v>62</v>
      </c>
      <c r="C10" s="58" t="s">
        <v>16</v>
      </c>
      <c r="D10" s="60">
        <v>90</v>
      </c>
      <c r="E10" s="61"/>
      <c r="F10" s="61"/>
      <c r="G10" s="110"/>
      <c r="H10" s="130"/>
      <c r="I10" s="133"/>
      <c r="J10" s="50"/>
    </row>
    <row r="11" spans="1:10" x14ac:dyDescent="0.25">
      <c r="A11" s="66">
        <v>1.2</v>
      </c>
      <c r="B11" s="135" t="s">
        <v>63</v>
      </c>
      <c r="C11" s="135"/>
      <c r="D11" s="135"/>
      <c r="E11" s="135"/>
      <c r="F11" s="135"/>
      <c r="G11" s="110"/>
      <c r="H11" s="130"/>
      <c r="I11" s="133"/>
      <c r="J11" s="50"/>
    </row>
    <row r="12" spans="1:10" ht="26.4" x14ac:dyDescent="0.25">
      <c r="A12" s="58" t="s">
        <v>64</v>
      </c>
      <c r="B12" s="59" t="s">
        <v>65</v>
      </c>
      <c r="C12" s="58" t="s">
        <v>34</v>
      </c>
      <c r="D12" s="60">
        <v>3</v>
      </c>
      <c r="E12" s="61"/>
      <c r="F12" s="61"/>
      <c r="G12" s="110"/>
      <c r="H12" s="130"/>
      <c r="I12" s="133"/>
      <c r="J12" s="50"/>
    </row>
    <row r="13" spans="1:10" ht="31.2" customHeight="1" x14ac:dyDescent="0.25">
      <c r="A13" s="10"/>
      <c r="B13" s="136" t="s">
        <v>66</v>
      </c>
      <c r="C13" s="136"/>
      <c r="D13" s="136"/>
      <c r="E13" s="136"/>
      <c r="F13" s="136"/>
      <c r="G13" s="110"/>
      <c r="H13" s="131"/>
      <c r="I13" s="134"/>
      <c r="J13" s="50"/>
    </row>
    <row r="14" spans="1:10" x14ac:dyDescent="0.25">
      <c r="A14" s="57">
        <v>2</v>
      </c>
      <c r="B14" s="106" t="s">
        <v>67</v>
      </c>
      <c r="C14" s="106"/>
      <c r="D14" s="106"/>
      <c r="E14" s="106"/>
      <c r="F14" s="106"/>
      <c r="G14" s="28"/>
      <c r="H14" s="69">
        <f>+ROUND(G14/1.13,0)</f>
        <v>0</v>
      </c>
      <c r="I14" s="28">
        <f>+ROUND(H14/1.35,0)</f>
        <v>0</v>
      </c>
    </row>
    <row r="15" spans="1:10" s="22" customFormat="1" x14ac:dyDescent="0.25">
      <c r="A15" s="66">
        <v>2.1</v>
      </c>
      <c r="B15" s="138" t="s">
        <v>68</v>
      </c>
      <c r="C15" s="138"/>
      <c r="D15" s="138"/>
      <c r="E15" s="138"/>
      <c r="F15" s="138"/>
      <c r="G15" s="137"/>
      <c r="H15" s="145"/>
      <c r="I15" s="148"/>
    </row>
    <row r="16" spans="1:10" s="22" customFormat="1" x14ac:dyDescent="0.25">
      <c r="A16" s="58" t="s">
        <v>69</v>
      </c>
      <c r="B16" s="141" t="s">
        <v>70</v>
      </c>
      <c r="C16" s="141"/>
      <c r="D16" s="141"/>
      <c r="E16" s="141"/>
      <c r="F16" s="141"/>
      <c r="G16" s="137"/>
      <c r="H16" s="146"/>
      <c r="I16" s="149"/>
    </row>
    <row r="17" spans="1:14" ht="231" customHeight="1" x14ac:dyDescent="0.25">
      <c r="A17" s="58" t="s">
        <v>71</v>
      </c>
      <c r="B17" s="59" t="s">
        <v>72</v>
      </c>
      <c r="C17" s="10" t="s">
        <v>16</v>
      </c>
      <c r="D17" s="11">
        <v>315</v>
      </c>
      <c r="E17" s="8"/>
      <c r="F17" s="8"/>
      <c r="G17" s="137"/>
      <c r="H17" s="146"/>
      <c r="I17" s="149"/>
      <c r="J17" s="31"/>
      <c r="K17" s="31"/>
      <c r="L17" s="50"/>
      <c r="M17" s="50"/>
    </row>
    <row r="18" spans="1:14" x14ac:dyDescent="0.25">
      <c r="A18" s="66">
        <v>2.2000000000000002</v>
      </c>
      <c r="B18" s="138" t="s">
        <v>73</v>
      </c>
      <c r="C18" s="138"/>
      <c r="D18" s="138"/>
      <c r="E18" s="138"/>
      <c r="F18" s="138"/>
      <c r="G18" s="137"/>
      <c r="H18" s="146"/>
      <c r="I18" s="149"/>
      <c r="J18" s="47"/>
      <c r="K18" s="47"/>
      <c r="M18" s="50"/>
      <c r="N18" s="50"/>
    </row>
    <row r="19" spans="1:14" x14ac:dyDescent="0.25">
      <c r="A19" s="58" t="s">
        <v>74</v>
      </c>
      <c r="B19" s="141" t="s">
        <v>75</v>
      </c>
      <c r="C19" s="141"/>
      <c r="D19" s="141"/>
      <c r="E19" s="141"/>
      <c r="F19" s="141"/>
      <c r="G19" s="137"/>
      <c r="H19" s="146"/>
      <c r="I19" s="149"/>
      <c r="J19" s="47"/>
      <c r="K19" s="47"/>
      <c r="M19" s="50"/>
      <c r="N19" s="50"/>
    </row>
    <row r="20" spans="1:14" ht="228" customHeight="1" x14ac:dyDescent="0.25">
      <c r="A20" s="58" t="s">
        <v>76</v>
      </c>
      <c r="B20" s="59" t="s">
        <v>77</v>
      </c>
      <c r="C20" s="10" t="s">
        <v>16</v>
      </c>
      <c r="D20" s="11">
        <v>152</v>
      </c>
      <c r="E20" s="8"/>
      <c r="F20" s="8"/>
      <c r="G20" s="137"/>
      <c r="H20" s="146"/>
      <c r="I20" s="149"/>
      <c r="J20" s="47"/>
      <c r="K20" s="47"/>
    </row>
    <row r="21" spans="1:14" x14ac:dyDescent="0.25">
      <c r="A21" s="25">
        <v>3</v>
      </c>
      <c r="B21" s="106" t="s">
        <v>21</v>
      </c>
      <c r="C21" s="106"/>
      <c r="D21" s="106"/>
      <c r="E21" s="106"/>
      <c r="F21" s="106"/>
      <c r="G21" s="28"/>
      <c r="H21" s="146"/>
      <c r="I21" s="149"/>
      <c r="J21" s="47"/>
      <c r="K21" s="47"/>
    </row>
    <row r="22" spans="1:14" ht="15" customHeight="1" x14ac:dyDescent="0.25">
      <c r="A22" s="66">
        <v>3.1</v>
      </c>
      <c r="B22" s="138" t="s">
        <v>78</v>
      </c>
      <c r="C22" s="138"/>
      <c r="D22" s="138"/>
      <c r="E22" s="138"/>
      <c r="F22" s="138"/>
      <c r="G22" s="137"/>
      <c r="H22" s="155"/>
      <c r="I22" s="154"/>
      <c r="J22" s="47"/>
      <c r="K22" s="47"/>
    </row>
    <row r="23" spans="1:14" ht="189.75" customHeight="1" x14ac:dyDescent="0.25">
      <c r="A23" s="58" t="s">
        <v>79</v>
      </c>
      <c r="B23" s="59" t="s">
        <v>80</v>
      </c>
      <c r="C23" s="10" t="s">
        <v>16</v>
      </c>
      <c r="D23" s="11">
        <v>70</v>
      </c>
      <c r="E23" s="8"/>
      <c r="F23" s="8"/>
      <c r="G23" s="137"/>
      <c r="H23" s="70"/>
      <c r="I23" s="54"/>
      <c r="J23" s="47"/>
      <c r="K23" s="47"/>
    </row>
    <row r="24" spans="1:14" s="22" customFormat="1" x14ac:dyDescent="0.25">
      <c r="A24" s="66">
        <v>3.2</v>
      </c>
      <c r="B24" s="138" t="s">
        <v>81</v>
      </c>
      <c r="C24" s="138"/>
      <c r="D24" s="138"/>
      <c r="E24" s="138"/>
      <c r="F24" s="138"/>
      <c r="G24" s="137"/>
      <c r="H24" s="145"/>
      <c r="I24" s="148"/>
    </row>
    <row r="25" spans="1:14" s="22" customFormat="1" x14ac:dyDescent="0.25">
      <c r="A25" s="58" t="s">
        <v>82</v>
      </c>
      <c r="B25" s="136" t="s">
        <v>83</v>
      </c>
      <c r="C25" s="136"/>
      <c r="D25" s="136"/>
      <c r="E25" s="136"/>
      <c r="F25" s="136"/>
      <c r="G25" s="137"/>
      <c r="H25" s="146"/>
      <c r="I25" s="149"/>
    </row>
    <row r="26" spans="1:14" ht="200.25" customHeight="1" x14ac:dyDescent="0.25">
      <c r="A26" s="58" t="s">
        <v>84</v>
      </c>
      <c r="B26" s="59" t="s">
        <v>85</v>
      </c>
      <c r="C26" s="10" t="s">
        <v>16</v>
      </c>
      <c r="D26" s="11">
        <v>170</v>
      </c>
      <c r="E26" s="8"/>
      <c r="F26" s="8"/>
      <c r="G26" s="137"/>
      <c r="H26" s="146"/>
      <c r="I26" s="149"/>
      <c r="J26" s="31"/>
      <c r="K26" s="31"/>
    </row>
    <row r="27" spans="1:14" ht="26.4" x14ac:dyDescent="0.25">
      <c r="A27" s="10"/>
      <c r="B27" s="62" t="s">
        <v>86</v>
      </c>
      <c r="C27" s="1" t="s">
        <v>87</v>
      </c>
      <c r="D27" s="4">
        <v>255</v>
      </c>
      <c r="E27" s="37"/>
      <c r="F27" s="12"/>
      <c r="G27" s="137"/>
      <c r="H27" s="146"/>
      <c r="I27" s="149"/>
      <c r="J27" s="47"/>
      <c r="K27" s="47"/>
    </row>
    <row r="28" spans="1:14" x14ac:dyDescent="0.25">
      <c r="A28" s="66">
        <v>3.3</v>
      </c>
      <c r="B28" s="138" t="s">
        <v>88</v>
      </c>
      <c r="C28" s="138"/>
      <c r="D28" s="138"/>
      <c r="E28" s="138"/>
      <c r="F28" s="138"/>
      <c r="G28" s="137"/>
      <c r="H28" s="146"/>
      <c r="I28" s="149"/>
      <c r="J28" s="47"/>
      <c r="K28" s="47"/>
    </row>
    <row r="29" spans="1:14" x14ac:dyDescent="0.25">
      <c r="A29" s="58" t="s">
        <v>89</v>
      </c>
      <c r="B29" s="136" t="s">
        <v>90</v>
      </c>
      <c r="C29" s="136"/>
      <c r="D29" s="136"/>
      <c r="E29" s="136"/>
      <c r="F29" s="136"/>
      <c r="G29" s="137"/>
      <c r="H29" s="146"/>
      <c r="I29" s="149"/>
      <c r="J29" s="31"/>
      <c r="K29" s="31"/>
    </row>
    <row r="30" spans="1:14" ht="254.25" customHeight="1" x14ac:dyDescent="0.25">
      <c r="A30" s="58" t="s">
        <v>91</v>
      </c>
      <c r="B30" s="59" t="s">
        <v>92</v>
      </c>
      <c r="C30" s="10" t="s">
        <v>16</v>
      </c>
      <c r="D30" s="11">
        <v>95</v>
      </c>
      <c r="E30" s="14"/>
      <c r="F30" s="8"/>
      <c r="G30" s="137"/>
      <c r="H30" s="146"/>
      <c r="I30" s="149"/>
      <c r="J30" s="31"/>
      <c r="K30" s="31"/>
    </row>
    <row r="31" spans="1:14" ht="17.25" customHeight="1" x14ac:dyDescent="0.25">
      <c r="A31" s="66">
        <v>3.4</v>
      </c>
      <c r="B31" s="138" t="s">
        <v>93</v>
      </c>
      <c r="C31" s="138"/>
      <c r="D31" s="138"/>
      <c r="E31" s="138"/>
      <c r="F31" s="138"/>
      <c r="G31" s="137"/>
      <c r="H31" s="146"/>
      <c r="I31" s="149"/>
      <c r="J31" s="47"/>
      <c r="K31" s="47"/>
    </row>
    <row r="32" spans="1:14" x14ac:dyDescent="0.25">
      <c r="A32" s="58" t="s">
        <v>94</v>
      </c>
      <c r="B32" s="136" t="s">
        <v>95</v>
      </c>
      <c r="C32" s="136"/>
      <c r="D32" s="136"/>
      <c r="E32" s="136"/>
      <c r="F32" s="136"/>
      <c r="G32" s="137"/>
      <c r="H32" s="155"/>
      <c r="I32" s="154"/>
      <c r="J32" s="31"/>
      <c r="K32" s="31"/>
    </row>
    <row r="33" spans="1:11" ht="68.400000000000006" customHeight="1" x14ac:dyDescent="0.25">
      <c r="A33" s="58" t="s">
        <v>96</v>
      </c>
      <c r="B33" s="59" t="s">
        <v>97</v>
      </c>
      <c r="C33" s="10" t="s">
        <v>16</v>
      </c>
      <c r="D33" s="11">
        <v>65</v>
      </c>
      <c r="E33" s="12"/>
      <c r="F33" s="12"/>
      <c r="G33" s="137"/>
      <c r="H33" s="71">
        <f>+ROUND(G34/1.13,0)</f>
        <v>0</v>
      </c>
      <c r="I33" s="28">
        <f>+ROUND(H33/1.35,0)</f>
        <v>0</v>
      </c>
      <c r="J33" s="31"/>
      <c r="K33" s="31"/>
    </row>
    <row r="34" spans="1:11" x14ac:dyDescent="0.25">
      <c r="A34" s="25">
        <v>4</v>
      </c>
      <c r="B34" s="106" t="s">
        <v>41</v>
      </c>
      <c r="C34" s="106"/>
      <c r="D34" s="106"/>
      <c r="E34" s="106"/>
      <c r="F34" s="106"/>
      <c r="G34" s="28"/>
      <c r="H34" s="145"/>
      <c r="I34" s="148"/>
    </row>
    <row r="35" spans="1:11" x14ac:dyDescent="0.25">
      <c r="A35" s="66">
        <v>4.0999999999999996</v>
      </c>
      <c r="B35" s="135" t="s">
        <v>98</v>
      </c>
      <c r="C35" s="135"/>
      <c r="D35" s="135"/>
      <c r="E35" s="135"/>
      <c r="F35" s="135"/>
      <c r="G35" s="148"/>
      <c r="H35" s="146"/>
      <c r="I35" s="149"/>
      <c r="J35" s="51"/>
      <c r="K35" s="51"/>
    </row>
    <row r="36" spans="1:11" ht="148.5" customHeight="1" x14ac:dyDescent="0.25">
      <c r="A36" s="58" t="s">
        <v>99</v>
      </c>
      <c r="B36" s="15" t="s">
        <v>28</v>
      </c>
      <c r="C36" s="10" t="s">
        <v>16</v>
      </c>
      <c r="D36" s="11">
        <v>150</v>
      </c>
      <c r="E36" s="16"/>
      <c r="F36" s="8"/>
      <c r="G36" s="149"/>
      <c r="H36" s="146"/>
      <c r="I36" s="149"/>
      <c r="J36" s="51"/>
      <c r="K36" s="51"/>
    </row>
    <row r="37" spans="1:11" ht="53.25" customHeight="1" x14ac:dyDescent="0.25">
      <c r="A37" s="58" t="s">
        <v>100</v>
      </c>
      <c r="B37" s="13" t="s">
        <v>29</v>
      </c>
      <c r="C37" s="10" t="s">
        <v>30</v>
      </c>
      <c r="D37" s="11">
        <v>45</v>
      </c>
      <c r="E37" s="12"/>
      <c r="F37" s="12"/>
      <c r="G37" s="149"/>
      <c r="H37" s="146"/>
      <c r="I37" s="149"/>
      <c r="J37" s="48"/>
      <c r="K37" s="48"/>
    </row>
    <row r="38" spans="1:11" ht="26.4" x14ac:dyDescent="0.25">
      <c r="A38" s="58" t="s">
        <v>101</v>
      </c>
      <c r="B38" s="13" t="s">
        <v>102</v>
      </c>
      <c r="C38" s="10" t="s">
        <v>16</v>
      </c>
      <c r="D38" s="4">
        <v>150</v>
      </c>
      <c r="E38" s="2"/>
      <c r="F38" s="2"/>
      <c r="G38" s="149"/>
      <c r="H38" s="145"/>
      <c r="I38" s="148"/>
    </row>
    <row r="39" spans="1:11" x14ac:dyDescent="0.25">
      <c r="A39" s="66">
        <v>4.2</v>
      </c>
      <c r="B39" s="135" t="s">
        <v>41</v>
      </c>
      <c r="C39" s="135"/>
      <c r="D39" s="135"/>
      <c r="E39" s="135"/>
      <c r="F39" s="135"/>
      <c r="G39" s="149"/>
      <c r="H39" s="146"/>
      <c r="I39" s="149"/>
    </row>
    <row r="40" spans="1:11" ht="29.25" customHeight="1" x14ac:dyDescent="0.25">
      <c r="A40" s="58" t="s">
        <v>103</v>
      </c>
      <c r="B40" s="13" t="s">
        <v>104</v>
      </c>
      <c r="C40" s="10" t="s">
        <v>16</v>
      </c>
      <c r="D40" s="11">
        <v>80</v>
      </c>
      <c r="E40" s="12"/>
      <c r="F40" s="12"/>
      <c r="G40" s="149"/>
      <c r="H40" s="146"/>
      <c r="I40" s="149"/>
      <c r="J40" s="31"/>
    </row>
    <row r="41" spans="1:11" x14ac:dyDescent="0.25">
      <c r="A41" s="58" t="s">
        <v>105</v>
      </c>
      <c r="B41" s="13" t="s">
        <v>106</v>
      </c>
      <c r="C41" s="10" t="s">
        <v>16</v>
      </c>
      <c r="D41" s="52">
        <v>544</v>
      </c>
      <c r="E41" s="12"/>
      <c r="F41" s="12"/>
      <c r="G41" s="149"/>
      <c r="H41" s="146"/>
      <c r="I41" s="149"/>
      <c r="J41" s="31"/>
    </row>
    <row r="42" spans="1:11" ht="55.5" customHeight="1" x14ac:dyDescent="0.25">
      <c r="A42" s="58" t="s">
        <v>107</v>
      </c>
      <c r="B42" s="53" t="s">
        <v>108</v>
      </c>
      <c r="C42" s="10" t="s">
        <v>16</v>
      </c>
      <c r="D42" s="52">
        <v>30</v>
      </c>
      <c r="E42" s="12"/>
      <c r="F42" s="12"/>
      <c r="G42" s="149"/>
      <c r="H42" s="146"/>
      <c r="I42" s="149"/>
      <c r="J42" s="51"/>
    </row>
    <row r="43" spans="1:11" ht="27.75" customHeight="1" x14ac:dyDescent="0.25">
      <c r="A43" s="58" t="s">
        <v>109</v>
      </c>
      <c r="B43" s="34" t="s">
        <v>110</v>
      </c>
      <c r="C43" s="37" t="s">
        <v>16</v>
      </c>
      <c r="D43" s="4">
        <v>62</v>
      </c>
      <c r="E43" s="2"/>
      <c r="F43" s="12"/>
      <c r="G43" s="149"/>
      <c r="H43" s="146"/>
      <c r="I43" s="149"/>
      <c r="J43" s="31"/>
    </row>
    <row r="44" spans="1:11" ht="56.25" customHeight="1" x14ac:dyDescent="0.25">
      <c r="A44" s="58" t="s">
        <v>111</v>
      </c>
      <c r="B44" s="3" t="s">
        <v>47</v>
      </c>
      <c r="C44" s="1" t="s">
        <v>34</v>
      </c>
      <c r="D44" s="4">
        <v>1</v>
      </c>
      <c r="E44" s="2"/>
      <c r="F44" s="12"/>
      <c r="G44" s="149"/>
      <c r="H44" s="146"/>
      <c r="I44" s="149"/>
      <c r="J44" s="31"/>
    </row>
    <row r="45" spans="1:11" x14ac:dyDescent="0.25">
      <c r="A45" s="58" t="s">
        <v>112</v>
      </c>
      <c r="B45" s="13" t="s">
        <v>113</v>
      </c>
      <c r="C45" s="10" t="s">
        <v>30</v>
      </c>
      <c r="D45" s="52">
        <v>120</v>
      </c>
      <c r="E45" s="12"/>
      <c r="F45" s="12"/>
      <c r="G45" s="149"/>
      <c r="H45" s="146"/>
      <c r="I45" s="149"/>
      <c r="J45" s="31"/>
    </row>
    <row r="46" spans="1:11" ht="26.4" x14ac:dyDescent="0.25">
      <c r="A46" s="58" t="s">
        <v>114</v>
      </c>
      <c r="B46" s="3" t="s">
        <v>115</v>
      </c>
      <c r="C46" s="1" t="s">
        <v>36</v>
      </c>
      <c r="D46" s="4">
        <v>1</v>
      </c>
      <c r="E46" s="12"/>
      <c r="F46" s="12"/>
      <c r="G46" s="149"/>
      <c r="H46" s="146"/>
      <c r="I46" s="149"/>
      <c r="J46" s="31"/>
    </row>
    <row r="47" spans="1:11" ht="26.4" x14ac:dyDescent="0.25">
      <c r="A47" s="58" t="s">
        <v>116</v>
      </c>
      <c r="B47" s="3" t="s">
        <v>117</v>
      </c>
      <c r="C47" s="1" t="s">
        <v>36</v>
      </c>
      <c r="D47" s="4">
        <v>1</v>
      </c>
      <c r="E47" s="12"/>
      <c r="F47" s="12"/>
      <c r="G47" s="149"/>
      <c r="H47" s="146"/>
      <c r="I47" s="149"/>
      <c r="J47" s="31"/>
    </row>
    <row r="48" spans="1:11" x14ac:dyDescent="0.25">
      <c r="A48" s="66">
        <v>4.3</v>
      </c>
      <c r="B48" s="152" t="s">
        <v>118</v>
      </c>
      <c r="C48" s="152"/>
      <c r="D48" s="152"/>
      <c r="E48" s="152"/>
      <c r="F48" s="152"/>
      <c r="G48" s="149"/>
      <c r="H48" s="146"/>
      <c r="I48" s="149"/>
      <c r="J48" s="31"/>
    </row>
    <row r="49" spans="1:9" ht="116.25" customHeight="1" x14ac:dyDescent="0.25">
      <c r="A49" s="10" t="s">
        <v>119</v>
      </c>
      <c r="B49" s="3" t="s">
        <v>120</v>
      </c>
      <c r="C49" s="1" t="s">
        <v>30</v>
      </c>
      <c r="D49" s="4">
        <v>7</v>
      </c>
      <c r="E49" s="12"/>
      <c r="F49" s="12"/>
      <c r="G49" s="149"/>
      <c r="H49" s="146"/>
      <c r="I49" s="149"/>
    </row>
    <row r="50" spans="1:9" x14ac:dyDescent="0.25">
      <c r="A50" s="67">
        <v>4.4000000000000004</v>
      </c>
      <c r="B50" s="153" t="s">
        <v>121</v>
      </c>
      <c r="C50" s="153"/>
      <c r="D50" s="153"/>
      <c r="E50" s="153"/>
      <c r="F50" s="153"/>
      <c r="G50" s="149"/>
      <c r="H50" s="146"/>
      <c r="I50" s="149"/>
    </row>
    <row r="51" spans="1:9" ht="173.25" customHeight="1" thickBot="1" x14ac:dyDescent="0.3">
      <c r="A51" s="10" t="s">
        <v>122</v>
      </c>
      <c r="B51" s="13" t="s">
        <v>123</v>
      </c>
      <c r="C51" s="10" t="s">
        <v>124</v>
      </c>
      <c r="D51" s="52">
        <v>1</v>
      </c>
      <c r="E51" s="12"/>
      <c r="F51" s="12"/>
      <c r="G51" s="149"/>
      <c r="H51" s="147"/>
      <c r="I51" s="150"/>
    </row>
    <row r="52" spans="1:9" x14ac:dyDescent="0.25">
      <c r="A52" s="67">
        <v>4.5</v>
      </c>
      <c r="B52" s="153" t="s">
        <v>137</v>
      </c>
      <c r="C52" s="153"/>
      <c r="D52" s="153"/>
      <c r="E52" s="153"/>
      <c r="F52" s="153"/>
      <c r="G52" s="149"/>
      <c r="H52" s="72"/>
      <c r="I52" s="63"/>
    </row>
    <row r="53" spans="1:9" ht="105.6" x14ac:dyDescent="0.25">
      <c r="A53" s="10" t="s">
        <v>138</v>
      </c>
      <c r="B53" s="13" t="s">
        <v>139</v>
      </c>
      <c r="C53" s="84" t="s">
        <v>140</v>
      </c>
      <c r="D53" s="85">
        <v>1</v>
      </c>
      <c r="E53" s="86"/>
      <c r="F53" s="12"/>
      <c r="G53" s="154"/>
      <c r="H53" s="72"/>
      <c r="I53" s="63"/>
    </row>
    <row r="54" spans="1:9" x14ac:dyDescent="0.25">
      <c r="A54" s="75">
        <v>5</v>
      </c>
      <c r="B54" s="140" t="s">
        <v>125</v>
      </c>
      <c r="C54" s="140"/>
      <c r="D54" s="140"/>
      <c r="E54" s="140"/>
      <c r="F54" s="140"/>
      <c r="G54" s="83"/>
      <c r="H54" s="72"/>
      <c r="I54" s="63"/>
    </row>
    <row r="55" spans="1:9" x14ac:dyDescent="0.25">
      <c r="A55" s="76">
        <v>5.0999999999999996</v>
      </c>
      <c r="B55" s="77" t="s">
        <v>126</v>
      </c>
      <c r="C55" s="78" t="s">
        <v>124</v>
      </c>
      <c r="D55" s="82">
        <v>1</v>
      </c>
      <c r="E55" s="12"/>
      <c r="F55" s="12"/>
      <c r="G55" s="151"/>
      <c r="H55" s="72"/>
      <c r="I55" s="63"/>
    </row>
    <row r="56" spans="1:9" ht="26.4" x14ac:dyDescent="0.25">
      <c r="A56" s="76" t="s">
        <v>127</v>
      </c>
      <c r="B56" s="77" t="s">
        <v>128</v>
      </c>
      <c r="C56" s="78" t="s">
        <v>124</v>
      </c>
      <c r="D56" s="82">
        <v>1</v>
      </c>
      <c r="E56" s="12"/>
      <c r="F56" s="12"/>
      <c r="G56" s="151"/>
      <c r="H56" s="72"/>
      <c r="I56" s="63"/>
    </row>
    <row r="57" spans="1:9" x14ac:dyDescent="0.25">
      <c r="A57" s="76" t="s">
        <v>129</v>
      </c>
      <c r="B57" s="77" t="s">
        <v>130</v>
      </c>
      <c r="C57" s="78" t="s">
        <v>124</v>
      </c>
      <c r="D57" s="82">
        <v>1</v>
      </c>
      <c r="E57" s="12"/>
      <c r="F57" s="12"/>
      <c r="G57" s="151"/>
      <c r="H57" s="72"/>
      <c r="I57" s="63"/>
    </row>
    <row r="58" spans="1:9" ht="14.4" thickBot="1" x14ac:dyDescent="0.3">
      <c r="A58" s="76" t="s">
        <v>131</v>
      </c>
      <c r="B58" s="77" t="s">
        <v>132</v>
      </c>
      <c r="C58" s="78" t="s">
        <v>124</v>
      </c>
      <c r="D58" s="82">
        <v>1</v>
      </c>
      <c r="E58" s="12"/>
      <c r="F58" s="12"/>
      <c r="G58" s="151"/>
      <c r="H58" s="72"/>
      <c r="I58" s="63"/>
    </row>
    <row r="59" spans="1:9" ht="15.75" customHeight="1" x14ac:dyDescent="0.25">
      <c r="A59" s="139" t="s">
        <v>133</v>
      </c>
      <c r="B59" s="139"/>
      <c r="C59" s="139"/>
      <c r="D59" s="139"/>
      <c r="E59" s="139"/>
      <c r="F59" s="139"/>
      <c r="G59" s="79"/>
      <c r="H59" s="64" t="e">
        <f>H14+#REF!+H31</f>
        <v>#REF!</v>
      </c>
      <c r="I59" s="55" t="e">
        <f>I14+#REF!+I31</f>
        <v>#REF!</v>
      </c>
    </row>
    <row r="60" spans="1:9" ht="15" customHeight="1" x14ac:dyDescent="0.25">
      <c r="A60" s="139" t="s">
        <v>143</v>
      </c>
      <c r="B60" s="139"/>
      <c r="C60" s="139"/>
      <c r="D60" s="139"/>
      <c r="E60" s="139"/>
      <c r="F60" s="139"/>
      <c r="G60" s="79"/>
    </row>
    <row r="61" spans="1:9" ht="15" customHeight="1" x14ac:dyDescent="0.25">
      <c r="A61" s="139" t="s">
        <v>141</v>
      </c>
      <c r="B61" s="139"/>
      <c r="C61" s="139"/>
      <c r="D61" s="139"/>
      <c r="E61" s="139"/>
      <c r="F61" s="139"/>
      <c r="G61" s="80"/>
    </row>
    <row r="62" spans="1:9" ht="15" customHeight="1" x14ac:dyDescent="0.25">
      <c r="A62" s="139" t="s">
        <v>134</v>
      </c>
      <c r="B62" s="139"/>
      <c r="C62" s="139"/>
      <c r="D62" s="139"/>
      <c r="E62" s="139"/>
      <c r="F62" s="139"/>
      <c r="G62" s="79"/>
    </row>
    <row r="63" spans="1:9" ht="15" customHeight="1" x14ac:dyDescent="0.25">
      <c r="A63" s="139" t="s">
        <v>144</v>
      </c>
      <c r="B63" s="139"/>
      <c r="C63" s="139"/>
      <c r="D63" s="139"/>
      <c r="E63" s="139"/>
      <c r="F63" s="139"/>
      <c r="G63" s="80"/>
    </row>
    <row r="64" spans="1:9" ht="15" customHeight="1" x14ac:dyDescent="0.25">
      <c r="A64" s="139" t="s">
        <v>135</v>
      </c>
      <c r="B64" s="139"/>
      <c r="C64" s="139"/>
      <c r="D64" s="139"/>
      <c r="E64" s="139"/>
      <c r="F64" s="139"/>
      <c r="G64" s="79"/>
    </row>
    <row r="65" spans="1:11" ht="15" customHeight="1" x14ac:dyDescent="0.25">
      <c r="A65" s="143" t="s">
        <v>142</v>
      </c>
      <c r="B65" s="143"/>
      <c r="C65" s="143"/>
      <c r="D65" s="143"/>
      <c r="E65" s="143"/>
      <c r="F65" s="143"/>
      <c r="G65" s="80"/>
    </row>
    <row r="66" spans="1:11" x14ac:dyDescent="0.25">
      <c r="A66" s="144" t="s">
        <v>136</v>
      </c>
      <c r="B66" s="144"/>
      <c r="C66" s="144"/>
      <c r="D66" s="144"/>
      <c r="E66" s="144"/>
      <c r="F66" s="144"/>
      <c r="G66" s="81"/>
    </row>
    <row r="67" spans="1:11" ht="27.75" customHeight="1" x14ac:dyDescent="0.25">
      <c r="E67" s="142"/>
      <c r="F67" s="142"/>
      <c r="G67" s="50"/>
    </row>
    <row r="68" spans="1:11" ht="35.25" customHeight="1" x14ac:dyDescent="0.25">
      <c r="E68" s="142"/>
      <c r="F68" s="142"/>
      <c r="G68" s="56"/>
      <c r="H68" s="156"/>
      <c r="I68" s="156"/>
      <c r="J68" s="156"/>
      <c r="K68" s="156"/>
    </row>
    <row r="69" spans="1:11" x14ac:dyDescent="0.25">
      <c r="C69" s="142"/>
      <c r="D69" s="142"/>
      <c r="E69" s="142"/>
      <c r="F69" s="142"/>
      <c r="G69" s="157"/>
      <c r="H69" s="156"/>
      <c r="I69" s="156"/>
      <c r="J69" s="156"/>
      <c r="K69" s="156"/>
    </row>
    <row r="70" spans="1:11" x14ac:dyDescent="0.25">
      <c r="G70" s="158"/>
      <c r="H70" s="156"/>
      <c r="I70" s="156"/>
      <c r="J70" s="156"/>
      <c r="K70" s="156"/>
    </row>
    <row r="71" spans="1:11" x14ac:dyDescent="0.25">
      <c r="G71" s="156"/>
      <c r="H71" s="156"/>
      <c r="I71" s="156"/>
      <c r="J71" s="156"/>
      <c r="K71" s="156"/>
    </row>
    <row r="72" spans="1:11" x14ac:dyDescent="0.25">
      <c r="G72" s="156"/>
      <c r="H72" s="156"/>
      <c r="I72" s="156"/>
      <c r="J72" s="156"/>
      <c r="K72" s="156"/>
    </row>
  </sheetData>
  <mergeCells count="54">
    <mergeCell ref="I15:I22"/>
    <mergeCell ref="I34:I37"/>
    <mergeCell ref="H24:H32"/>
    <mergeCell ref="I24:I32"/>
    <mergeCell ref="H34:H37"/>
    <mergeCell ref="H15:H22"/>
    <mergeCell ref="H38:H51"/>
    <mergeCell ref="I38:I51"/>
    <mergeCell ref="A60:F60"/>
    <mergeCell ref="A61:F61"/>
    <mergeCell ref="A62:F62"/>
    <mergeCell ref="G55:G58"/>
    <mergeCell ref="B48:F48"/>
    <mergeCell ref="B50:F50"/>
    <mergeCell ref="B52:F52"/>
    <mergeCell ref="G35:G53"/>
    <mergeCell ref="E68:F68"/>
    <mergeCell ref="C69:F69"/>
    <mergeCell ref="B28:F28"/>
    <mergeCell ref="B34:F34"/>
    <mergeCell ref="E67:F67"/>
    <mergeCell ref="A63:F63"/>
    <mergeCell ref="A64:F64"/>
    <mergeCell ref="A65:F65"/>
    <mergeCell ref="A66:F66"/>
    <mergeCell ref="B29:F29"/>
    <mergeCell ref="B32:F32"/>
    <mergeCell ref="B14:F14"/>
    <mergeCell ref="B21:F21"/>
    <mergeCell ref="B35:F35"/>
    <mergeCell ref="B31:F31"/>
    <mergeCell ref="B54:F54"/>
    <mergeCell ref="B22:F22"/>
    <mergeCell ref="B18:F18"/>
    <mergeCell ref="B15:F15"/>
    <mergeCell ref="B16:F16"/>
    <mergeCell ref="B19:F19"/>
    <mergeCell ref="B25:F25"/>
    <mergeCell ref="G22:G33"/>
    <mergeCell ref="G15:G20"/>
    <mergeCell ref="B24:F24"/>
    <mergeCell ref="A59:F59"/>
    <mergeCell ref="B39:F39"/>
    <mergeCell ref="A1:I1"/>
    <mergeCell ref="A2:I2"/>
    <mergeCell ref="A3:I3"/>
    <mergeCell ref="A4:I4"/>
    <mergeCell ref="G7:G13"/>
    <mergeCell ref="H7:H13"/>
    <mergeCell ref="I7:I13"/>
    <mergeCell ref="B6:F6"/>
    <mergeCell ref="B7:F7"/>
    <mergeCell ref="B13:F13"/>
    <mergeCell ref="B11:F11"/>
  </mergeCells>
  <printOptions horizontalCentered="1"/>
  <pageMargins left="0.25" right="0.25" top="0.75" bottom="0.75" header="0.3" footer="0.3"/>
  <pageSetup scale="70" fitToHeight="0" orientation="portrait" horizontalDpi="1200" verticalDpi="1200" r:id="rId1"/>
  <rowBreaks count="3" manualBreakCount="3">
    <brk id="20" max="6" man="1"/>
    <brk id="33" max="6" man="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11.4414062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PRESUPUESTO</vt:lpstr>
      <vt:lpstr>PLAN DE OFERTA</vt:lpstr>
      <vt:lpstr>Hoja1</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Christian Campos</cp:lastModifiedBy>
  <cp:revision/>
  <cp:lastPrinted>2023-07-06T17:20:55Z</cp:lastPrinted>
  <dcterms:created xsi:type="dcterms:W3CDTF">2023-03-14T21:05:52Z</dcterms:created>
  <dcterms:modified xsi:type="dcterms:W3CDTF">2023-07-13T18:36:14Z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2023-04-19T20:57:01Z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ae56b025-bc7f-47db-ab07-99b5b18f0081</vt:lpwstr>
  </property>
  <property fmtid="{D5CDD505-2E9C-101B-9397-08002B2CF9AE}" pid="8" name="MSIP_Label_1127a2b6-15f0-419d-9b28-c70a2bd9d8e7_ContentBits">
    <vt:lpwstr>0</vt:lpwstr>
  </property>
</Properties>
</file>